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7" i="1"/>
  <c r="H47"/>
  <c r="I47"/>
  <c r="J47"/>
  <c r="K47"/>
  <c r="L47"/>
  <c r="M47"/>
  <c r="N47"/>
  <c r="O47"/>
  <c r="P47"/>
  <c r="F47"/>
  <c r="D47"/>
  <c r="C47"/>
  <c r="I19"/>
  <c r="P89"/>
  <c r="G90"/>
  <c r="H90"/>
  <c r="I90"/>
  <c r="J90"/>
  <c r="K90"/>
  <c r="L90"/>
  <c r="M90"/>
  <c r="N90"/>
  <c r="O90"/>
  <c r="F90"/>
  <c r="C89"/>
  <c r="D89"/>
  <c r="D126"/>
  <c r="P126" s="1"/>
  <c r="C126"/>
  <c r="E126" l="1"/>
  <c r="E89"/>
  <c r="J19"/>
  <c r="G127"/>
  <c r="H127"/>
  <c r="I127"/>
  <c r="J127"/>
  <c r="K127"/>
  <c r="L127"/>
  <c r="M127"/>
  <c r="N127"/>
  <c r="O127"/>
  <c r="P127"/>
  <c r="F127"/>
  <c r="D127"/>
  <c r="C127"/>
  <c r="E127" l="1"/>
  <c r="P15"/>
  <c r="P30"/>
  <c r="P31"/>
  <c r="P32"/>
  <c r="P33"/>
  <c r="P29"/>
  <c r="P37"/>
  <c r="P35"/>
  <c r="D79"/>
  <c r="D78"/>
  <c r="C63"/>
  <c r="C22" l="1"/>
  <c r="D99"/>
  <c r="P102"/>
  <c r="P99"/>
  <c r="C99"/>
  <c r="D15"/>
  <c r="E99" l="1"/>
  <c r="C123"/>
  <c r="D35"/>
  <c r="F81" l="1"/>
  <c r="G81"/>
  <c r="H81"/>
  <c r="I81"/>
  <c r="J81"/>
  <c r="K81"/>
  <c r="L81"/>
  <c r="M81"/>
  <c r="N81"/>
  <c r="O81"/>
  <c r="C30"/>
  <c r="D30"/>
  <c r="O142"/>
  <c r="N142"/>
  <c r="M142"/>
  <c r="L142"/>
  <c r="K142"/>
  <c r="J142"/>
  <c r="I142"/>
  <c r="H142"/>
  <c r="G142"/>
  <c r="F142"/>
  <c r="D141"/>
  <c r="C141"/>
  <c r="D140"/>
  <c r="C140"/>
  <c r="D139"/>
  <c r="P139" s="1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O124"/>
  <c r="N124"/>
  <c r="M124"/>
  <c r="L124"/>
  <c r="K124"/>
  <c r="J124"/>
  <c r="I124"/>
  <c r="H124"/>
  <c r="G124"/>
  <c r="F124"/>
  <c r="D123"/>
  <c r="C124"/>
  <c r="O121"/>
  <c r="N121"/>
  <c r="M121"/>
  <c r="L121"/>
  <c r="K121"/>
  <c r="J121"/>
  <c r="I121"/>
  <c r="H121"/>
  <c r="G121"/>
  <c r="F121"/>
  <c r="P120"/>
  <c r="P121" s="1"/>
  <c r="D120"/>
  <c r="C120"/>
  <c r="C121" s="1"/>
  <c r="O118"/>
  <c r="N118"/>
  <c r="M118"/>
  <c r="L118"/>
  <c r="K118"/>
  <c r="J118"/>
  <c r="I118"/>
  <c r="H118"/>
  <c r="G118"/>
  <c r="F118"/>
  <c r="D117"/>
  <c r="C117"/>
  <c r="D116"/>
  <c r="C116"/>
  <c r="O113"/>
  <c r="N113"/>
  <c r="M113"/>
  <c r="L113"/>
  <c r="K113"/>
  <c r="J113"/>
  <c r="I113"/>
  <c r="H113"/>
  <c r="G113"/>
  <c r="F113"/>
  <c r="D112"/>
  <c r="P112" s="1"/>
  <c r="P113" s="1"/>
  <c r="C112"/>
  <c r="O110"/>
  <c r="O114" s="1"/>
  <c r="N110"/>
  <c r="N114" s="1"/>
  <c r="M110"/>
  <c r="M114" s="1"/>
  <c r="L110"/>
  <c r="L114" s="1"/>
  <c r="K110"/>
  <c r="K114" s="1"/>
  <c r="J110"/>
  <c r="J114" s="1"/>
  <c r="I110"/>
  <c r="I114" s="1"/>
  <c r="H110"/>
  <c r="H114" s="1"/>
  <c r="G110"/>
  <c r="G114" s="1"/>
  <c r="F110"/>
  <c r="F114" s="1"/>
  <c r="P109"/>
  <c r="D109"/>
  <c r="C109"/>
  <c r="C110" s="1"/>
  <c r="O106"/>
  <c r="N106"/>
  <c r="M106"/>
  <c r="L106"/>
  <c r="K106"/>
  <c r="J106"/>
  <c r="I106"/>
  <c r="H106"/>
  <c r="G106"/>
  <c r="F106"/>
  <c r="D105"/>
  <c r="C105"/>
  <c r="C106" s="1"/>
  <c r="O103"/>
  <c r="N103"/>
  <c r="M103"/>
  <c r="L103"/>
  <c r="K103"/>
  <c r="J103"/>
  <c r="I103"/>
  <c r="H103"/>
  <c r="G103"/>
  <c r="F103"/>
  <c r="P103"/>
  <c r="D102"/>
  <c r="C102"/>
  <c r="C103" s="1"/>
  <c r="O100"/>
  <c r="N100"/>
  <c r="M100"/>
  <c r="L100"/>
  <c r="K100"/>
  <c r="J100"/>
  <c r="I100"/>
  <c r="H100"/>
  <c r="G100"/>
  <c r="F100"/>
  <c r="P100"/>
  <c r="O96"/>
  <c r="N96"/>
  <c r="M96"/>
  <c r="L96"/>
  <c r="K96"/>
  <c r="J96"/>
  <c r="I96"/>
  <c r="H96"/>
  <c r="G96"/>
  <c r="F96"/>
  <c r="D95"/>
  <c r="P95" s="1"/>
  <c r="C95"/>
  <c r="C96" s="1"/>
  <c r="O93"/>
  <c r="N93"/>
  <c r="M93"/>
  <c r="M97" s="1"/>
  <c r="L93"/>
  <c r="L97" s="1"/>
  <c r="K93"/>
  <c r="K97" s="1"/>
  <c r="J93"/>
  <c r="I93"/>
  <c r="I97" s="1"/>
  <c r="H93"/>
  <c r="H97" s="1"/>
  <c r="G93"/>
  <c r="G97" s="1"/>
  <c r="F93"/>
  <c r="F97" s="1"/>
  <c r="D92"/>
  <c r="C92"/>
  <c r="C93" s="1"/>
  <c r="O97"/>
  <c r="J97"/>
  <c r="P88"/>
  <c r="D88"/>
  <c r="C88"/>
  <c r="P87"/>
  <c r="D87"/>
  <c r="C87"/>
  <c r="P86"/>
  <c r="D86"/>
  <c r="C86"/>
  <c r="P85"/>
  <c r="D85"/>
  <c r="C85"/>
  <c r="P84"/>
  <c r="D84"/>
  <c r="C84"/>
  <c r="P80"/>
  <c r="D80"/>
  <c r="C80"/>
  <c r="P79"/>
  <c r="C79"/>
  <c r="E79" s="1"/>
  <c r="P78"/>
  <c r="C78"/>
  <c r="E78" s="1"/>
  <c r="P77"/>
  <c r="D77"/>
  <c r="C77"/>
  <c r="P76"/>
  <c r="D76"/>
  <c r="C76"/>
  <c r="P75"/>
  <c r="D75"/>
  <c r="C75"/>
  <c r="P74"/>
  <c r="D74"/>
  <c r="C74"/>
  <c r="P72"/>
  <c r="D72"/>
  <c r="E72" s="1"/>
  <c r="C72"/>
  <c r="P71"/>
  <c r="D71"/>
  <c r="C71"/>
  <c r="O67"/>
  <c r="N67"/>
  <c r="M67"/>
  <c r="L67"/>
  <c r="K67"/>
  <c r="J67"/>
  <c r="I67"/>
  <c r="H67"/>
  <c r="G67"/>
  <c r="F67"/>
  <c r="D66"/>
  <c r="P66" s="1"/>
  <c r="C66"/>
  <c r="D65"/>
  <c r="P65" s="1"/>
  <c r="C65"/>
  <c r="D64"/>
  <c r="P64" s="1"/>
  <c r="C64"/>
  <c r="D63"/>
  <c r="O61"/>
  <c r="N61"/>
  <c r="M61"/>
  <c r="L61"/>
  <c r="K61"/>
  <c r="J61"/>
  <c r="I61"/>
  <c r="H61"/>
  <c r="G61"/>
  <c r="F61"/>
  <c r="P60"/>
  <c r="D60"/>
  <c r="C60"/>
  <c r="P59"/>
  <c r="D59"/>
  <c r="E59" s="1"/>
  <c r="C59"/>
  <c r="P58"/>
  <c r="D58"/>
  <c r="C58"/>
  <c r="D57"/>
  <c r="C57"/>
  <c r="O55"/>
  <c r="N55"/>
  <c r="M55"/>
  <c r="L55"/>
  <c r="K55"/>
  <c r="J55"/>
  <c r="I55"/>
  <c r="H55"/>
  <c r="G55"/>
  <c r="F55"/>
  <c r="D54"/>
  <c r="C54"/>
  <c r="D53"/>
  <c r="C53"/>
  <c r="D52"/>
  <c r="C52"/>
  <c r="D51"/>
  <c r="C51"/>
  <c r="D50"/>
  <c r="C50"/>
  <c r="D49"/>
  <c r="C49"/>
  <c r="P46"/>
  <c r="D46"/>
  <c r="C46"/>
  <c r="P45"/>
  <c r="D45"/>
  <c r="C45"/>
  <c r="P44"/>
  <c r="D44"/>
  <c r="C44"/>
  <c r="P43"/>
  <c r="D43"/>
  <c r="C43"/>
  <c r="P42"/>
  <c r="D42"/>
  <c r="C42"/>
  <c r="O40"/>
  <c r="N40"/>
  <c r="M40"/>
  <c r="L40"/>
  <c r="K40"/>
  <c r="J40"/>
  <c r="I40"/>
  <c r="H40"/>
  <c r="G40"/>
  <c r="F40"/>
  <c r="P39"/>
  <c r="D39"/>
  <c r="C39"/>
  <c r="P38"/>
  <c r="D38"/>
  <c r="C38"/>
  <c r="D37"/>
  <c r="C37"/>
  <c r="P36"/>
  <c r="D36"/>
  <c r="C36"/>
  <c r="C35"/>
  <c r="E35" s="1"/>
  <c r="P34"/>
  <c r="D34"/>
  <c r="C34"/>
  <c r="D33"/>
  <c r="C33"/>
  <c r="D32"/>
  <c r="C32"/>
  <c r="D31"/>
  <c r="C31"/>
  <c r="D29"/>
  <c r="C29"/>
  <c r="K27"/>
  <c r="J27"/>
  <c r="I27"/>
  <c r="H27"/>
  <c r="G27"/>
  <c r="F27"/>
  <c r="O26"/>
  <c r="O27" s="1"/>
  <c r="N26"/>
  <c r="N27" s="1"/>
  <c r="M26"/>
  <c r="M27" s="1"/>
  <c r="L26"/>
  <c r="L27" s="1"/>
  <c r="D26"/>
  <c r="D25"/>
  <c r="C25"/>
  <c r="D24"/>
  <c r="C24"/>
  <c r="D23"/>
  <c r="E23" s="1"/>
  <c r="C23"/>
  <c r="D22"/>
  <c r="O19"/>
  <c r="N19"/>
  <c r="M19"/>
  <c r="L19"/>
  <c r="K19"/>
  <c r="H19"/>
  <c r="G19"/>
  <c r="F19"/>
  <c r="P18"/>
  <c r="P19" s="1"/>
  <c r="D18"/>
  <c r="C18"/>
  <c r="C19" s="1"/>
  <c r="P16"/>
  <c r="O16"/>
  <c r="N16"/>
  <c r="M16"/>
  <c r="L16"/>
  <c r="K16"/>
  <c r="J16"/>
  <c r="I16"/>
  <c r="H16"/>
  <c r="G16"/>
  <c r="F16"/>
  <c r="D16"/>
  <c r="C15"/>
  <c r="E32" l="1"/>
  <c r="E36"/>
  <c r="E39"/>
  <c r="E30"/>
  <c r="E38"/>
  <c r="E58"/>
  <c r="E71"/>
  <c r="P25"/>
  <c r="E25"/>
  <c r="P49"/>
  <c r="E49"/>
  <c r="P51"/>
  <c r="E51"/>
  <c r="C16"/>
  <c r="E15"/>
  <c r="E16" s="1"/>
  <c r="P24"/>
  <c r="E24"/>
  <c r="P50"/>
  <c r="E50"/>
  <c r="P52"/>
  <c r="E52"/>
  <c r="P54"/>
  <c r="E54"/>
  <c r="E37"/>
  <c r="E60"/>
  <c r="E74"/>
  <c r="C90"/>
  <c r="C97" s="1"/>
  <c r="P53"/>
  <c r="E53"/>
  <c r="P26"/>
  <c r="D106"/>
  <c r="E106" s="1"/>
  <c r="E105"/>
  <c r="E31"/>
  <c r="E33"/>
  <c r="P90"/>
  <c r="E34"/>
  <c r="E43"/>
  <c r="E77"/>
  <c r="E80"/>
  <c r="E75"/>
  <c r="E76"/>
  <c r="D90"/>
  <c r="E130"/>
  <c r="E132"/>
  <c r="E134"/>
  <c r="E131"/>
  <c r="E133"/>
  <c r="C81"/>
  <c r="D103"/>
  <c r="E103" s="1"/>
  <c r="E102"/>
  <c r="D100"/>
  <c r="C100"/>
  <c r="C67"/>
  <c r="N97"/>
  <c r="D110"/>
  <c r="C118"/>
  <c r="C61"/>
  <c r="G68"/>
  <c r="G143" s="1"/>
  <c r="D113"/>
  <c r="C142"/>
  <c r="D67"/>
  <c r="C113"/>
  <c r="C114" s="1"/>
  <c r="D81"/>
  <c r="E84"/>
  <c r="E86"/>
  <c r="E88"/>
  <c r="E109"/>
  <c r="E129"/>
  <c r="E135"/>
  <c r="E136"/>
  <c r="E137"/>
  <c r="E138"/>
  <c r="E140"/>
  <c r="E141"/>
  <c r="F68"/>
  <c r="F143" s="1"/>
  <c r="H68"/>
  <c r="H143" s="1"/>
  <c r="C55"/>
  <c r="J68"/>
  <c r="J143" s="1"/>
  <c r="E45"/>
  <c r="E44"/>
  <c r="I68"/>
  <c r="I143" s="1"/>
  <c r="K68"/>
  <c r="K143" s="1"/>
  <c r="C40"/>
  <c r="P40"/>
  <c r="D27"/>
  <c r="E123"/>
  <c r="E18"/>
  <c r="E19" s="1"/>
  <c r="D40"/>
  <c r="E46"/>
  <c r="D55"/>
  <c r="E55" s="1"/>
  <c r="D61"/>
  <c r="E64"/>
  <c r="E65"/>
  <c r="E66"/>
  <c r="P81"/>
  <c r="E85"/>
  <c r="E87"/>
  <c r="E92"/>
  <c r="E116"/>
  <c r="E117"/>
  <c r="E120"/>
  <c r="E139"/>
  <c r="M68"/>
  <c r="M143" s="1"/>
  <c r="M62"/>
  <c r="O68"/>
  <c r="O143" s="1"/>
  <c r="O62"/>
  <c r="L68"/>
  <c r="L143" s="1"/>
  <c r="L62"/>
  <c r="N68"/>
  <c r="N62"/>
  <c r="D19"/>
  <c r="P22"/>
  <c r="P23"/>
  <c r="C26"/>
  <c r="E26" s="1"/>
  <c r="E29"/>
  <c r="E57"/>
  <c r="G62"/>
  <c r="I62"/>
  <c r="K62"/>
  <c r="E63"/>
  <c r="P92"/>
  <c r="P93" s="1"/>
  <c r="D93"/>
  <c r="E93" s="1"/>
  <c r="P96"/>
  <c r="D96"/>
  <c r="P110"/>
  <c r="P114" s="1"/>
  <c r="E112"/>
  <c r="P116"/>
  <c r="P117"/>
  <c r="D118"/>
  <c r="D121"/>
  <c r="E121" s="1"/>
  <c r="P123"/>
  <c r="P124" s="1"/>
  <c r="D124"/>
  <c r="E124" s="1"/>
  <c r="P129"/>
  <c r="P130"/>
  <c r="P131"/>
  <c r="P132"/>
  <c r="P133"/>
  <c r="P134"/>
  <c r="P135"/>
  <c r="P136"/>
  <c r="P137"/>
  <c r="P138"/>
  <c r="P140"/>
  <c r="P141"/>
  <c r="D142"/>
  <c r="E22"/>
  <c r="E42"/>
  <c r="P57"/>
  <c r="P61" s="1"/>
  <c r="F62"/>
  <c r="H62"/>
  <c r="J62"/>
  <c r="P63"/>
  <c r="P67" s="1"/>
  <c r="P105"/>
  <c r="P106" s="1"/>
  <c r="N143" l="1"/>
  <c r="P55"/>
  <c r="E61"/>
  <c r="P97"/>
  <c r="D97"/>
  <c r="E97" s="1"/>
  <c r="E40"/>
  <c r="E81"/>
  <c r="E110"/>
  <c r="D114"/>
  <c r="E114" s="1"/>
  <c r="E100"/>
  <c r="E67"/>
  <c r="E113"/>
  <c r="E118"/>
  <c r="E142"/>
  <c r="E47"/>
  <c r="D68"/>
  <c r="D62"/>
  <c r="P118"/>
  <c r="E90"/>
  <c r="P142"/>
  <c r="C27"/>
  <c r="C62" s="1"/>
  <c r="E62" s="1"/>
  <c r="P27"/>
  <c r="D143" l="1"/>
  <c r="P68"/>
  <c r="P143" s="1"/>
  <c r="P62"/>
  <c r="C68"/>
  <c r="C143" s="1"/>
  <c r="E27"/>
  <c r="E68" l="1"/>
  <c r="E143" l="1"/>
</calcChain>
</file>

<file path=xl/sharedStrings.xml><?xml version="1.0" encoding="utf-8"?>
<sst xmlns="http://schemas.openxmlformats.org/spreadsheetml/2006/main" count="232" uniqueCount="131">
  <si>
    <t>Информация о реализации муниципальных программ</t>
  </si>
  <si>
    <t>Наименование мероприятий</t>
  </si>
  <si>
    <t>Ответственный исполнитель, соисполнители</t>
  </si>
  <si>
    <t>Объем финансирования муниципальной программы, тыс. руб.</t>
  </si>
  <si>
    <t>всего</t>
  </si>
  <si>
    <t>в том числе по источникам</t>
  </si>
  <si>
    <t>освоено</t>
  </si>
  <si>
    <t>федеральный бюджет</t>
  </si>
  <si>
    <t>областной бюджет</t>
  </si>
  <si>
    <t>районный бюджет</t>
  </si>
  <si>
    <t>бюджеты муниципальных поселений</t>
  </si>
  <si>
    <t>внебюджетные источники</t>
  </si>
  <si>
    <t>план на год</t>
  </si>
  <si>
    <t>кассовые расходы</t>
  </si>
  <si>
    <t>%</t>
  </si>
  <si>
    <t xml:space="preserve"> Муниципальная подпрограмма "Развитие малого и среднего предпринимательства в МО"Плесецкий муниципальный район" на 2021-2024 годы"</t>
  </si>
  <si>
    <t>Мониторинг и формирование единого реестра субъектов малого и среднего бизнеса</t>
  </si>
  <si>
    <t>Отдел дорожной и транспортной инфраструктуры, предпринимательства и охраны труда</t>
  </si>
  <si>
    <t>ИТОГО</t>
  </si>
  <si>
    <t xml:space="preserve"> Муниципальная программа "Обеспечение жильем молодых семей на 2021 - 2023 годы"</t>
  </si>
  <si>
    <t>Осуществление  мероприятий по обеспечению жильем молодых семей</t>
  </si>
  <si>
    <t>Муниципальная программа "Развитие системы образования муниципального образования "Плесецкий район" на 2015-2025 годы"</t>
  </si>
  <si>
    <t>1. Развитие дошкольного образования детей</t>
  </si>
  <si>
    <t>Обеспечение государственных гарантий прав граждан на получение общедоступного и бесплатного дошкольного образования</t>
  </si>
  <si>
    <t>Управление образования, Образовательные учреждения</t>
  </si>
  <si>
    <t>Устранение физического износа зданий и коммуникаций муниципальных образовательных учреждений</t>
  </si>
  <si>
    <t>Создание условий для комплексной безопасности воспитанников</t>
  </si>
  <si>
    <t>Создание современных условий обучения</t>
  </si>
  <si>
    <t>Возмещение расходов, связанных с реализацией мер социальной поддержки по предоставлению компенсации расходов на оплату жилых помещений</t>
  </si>
  <si>
    <t>Всего</t>
  </si>
  <si>
    <t>2. Развитие общего образования детей</t>
  </si>
  <si>
    <t>Обеспечение государственных гарантий прав граждан на получение общедоступного и бесплатного общего образования</t>
  </si>
  <si>
    <t>Развитие сети муниципальных образовательных учреждений</t>
  </si>
  <si>
    <t xml:space="preserve"> Создание условий для комплексной безопасности обучающихся</t>
  </si>
  <si>
    <t>Обеспечение беспрепятственного доступа к объектам образования</t>
  </si>
  <si>
    <t xml:space="preserve">Питание детей с ОВЗ в образовательных учреждениях </t>
  </si>
  <si>
    <t>Обустройство спортивной площадки в МБОУ "Савинская школа"</t>
  </si>
  <si>
    <t>Оснащение оборудованием столовых и пищеблоков</t>
  </si>
  <si>
    <t>Вознагрождения педагогическим работникам за выполнение классного руководства</t>
  </si>
  <si>
    <t>Материальная помощь студентам обучающимся по целевому направлению</t>
  </si>
  <si>
    <t>Создание условий для безопасности дорожного движения</t>
  </si>
  <si>
    <t>3. Развитие дополнительного образования детей</t>
  </si>
  <si>
    <t>Обеспечение государственных гарантий прав граждан на получение общедоступного и бесплатного дополнительного образования</t>
  </si>
  <si>
    <t>Возмещение расходов, связанных с реализацией мер социальной поддержки</t>
  </si>
  <si>
    <t>Обеспечение функционирования системы песонифицированного финансирования</t>
  </si>
  <si>
    <t>4. Совершенствование системы предоставления услуг в сфере образования</t>
  </si>
  <si>
    <t>Проведение конкурсов проффесионального мастерства "Учитель года", Воспитатель года", "Сердце отдаю детям", "Классный руководитель года", "Дебют года" и др.</t>
  </si>
  <si>
    <t>Создание благоприятных условий для работы с одаренными детьми</t>
  </si>
  <si>
    <t>Патриотическое воспитание детей  и подростков школьного возраста</t>
  </si>
  <si>
    <t>Обеспечение психолого-медико-педагогической комиссии</t>
  </si>
  <si>
    <t>Обеспечение деятельности управления, как ответственного исполнителя программы</t>
  </si>
  <si>
    <t>5. Развитие системы отдыха и оздоровления детей</t>
  </si>
  <si>
    <t>Субсидии автономным учреждениям на финансовое обеспечение муниципального задания</t>
  </si>
  <si>
    <t>Организация отдыха и оздоровления детей в каникулярный период</t>
  </si>
  <si>
    <t>Мин-во труда, занятости и соц.развития</t>
  </si>
  <si>
    <t>Субсидии автономным учреждениям на иные цели (организация доставки детей в лагерь)</t>
  </si>
  <si>
    <t>Укрепленеи материально-технической базы ДОЛ "Буревестник"</t>
  </si>
  <si>
    <t>Субсидии на организацию бесплатного горячего питания обучающихся,получающих начальное общее образование в государственных и муниципальных образовательных организациях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</si>
  <si>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 Архангельской области, которым не предусмотрено федеральное софинансирование</t>
  </si>
  <si>
    <t>Субсидия на выплату компенсации части родительской платы за присмотр и уход за ребенком в образовательных организациях, реализующих  образовательную программу дошкольного образования</t>
  </si>
  <si>
    <t xml:space="preserve"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</t>
  </si>
  <si>
    <t xml:space="preserve"> Муниципальная ведомственная целевая программа "Развитие физической культуры и спорта на территории Плесецкого района на 2021 - 2023 годы"</t>
  </si>
  <si>
    <t>Отдел по делам молодежи семейной политике, культуре, спорту и туризму</t>
  </si>
  <si>
    <t>Обустройство плоскостного сооружения в п.Емца</t>
  </si>
  <si>
    <t>Игра-квест среди молодёжных общественных объединений Плесецкого района</t>
  </si>
  <si>
    <t>Интеллектуальная игра «PROзнание»</t>
  </si>
  <si>
    <t>Районный спортивно-туристический слёт молодёжи</t>
  </si>
  <si>
    <t>Конкурс молодёжных социальных проектов «Шанс»</t>
  </si>
  <si>
    <t>Мероприятие по трудоустройству несовершеннолетних граждан на территории Плесецкого района</t>
  </si>
  <si>
    <t>Развитие волонтёрского движения, слёт волонтёров «Дорога добра»</t>
  </si>
  <si>
    <t>1. Совершенствование системы библиотечного обслуживания, повышение качества и доступности библиотечных услуг для населения</t>
  </si>
  <si>
    <t>Фонд оплаты труда с начислениями</t>
  </si>
  <si>
    <t>МКУК "Межпоселенческая библиотека"</t>
  </si>
  <si>
    <t>Раходы на содержание учреждения</t>
  </si>
  <si>
    <t>Иные выплаты персоналу казенных учреждений, за исключением фонда оплаты труда</t>
  </si>
  <si>
    <t>Комплектование библиотечных фондов библиотек Плесецкого района</t>
  </si>
  <si>
    <t>Подписка на периодические издания</t>
  </si>
  <si>
    <t>2. Организация досуга на территории Плесецкого района</t>
  </si>
  <si>
    <t>Проведение мероприятий</t>
  </si>
  <si>
    <t xml:space="preserve">Всего </t>
  </si>
  <si>
    <t>3. Развитие туризма на территории Плесецкого района</t>
  </si>
  <si>
    <t>Доработка сайта администрации для размещения навигатора по туристическим объектам района</t>
  </si>
  <si>
    <t>Организация конкурса проектов территориального общественного самоуправления</t>
  </si>
  <si>
    <t>Финансово-экономическое управление</t>
  </si>
  <si>
    <t xml:space="preserve">Муниципальная программа «Повышение безопасности дорожного движения и формирование законопослушного поведения участников дорожного движения
 в муниципальном образовании «Плесецкий муниципальный район» (2020 - 2024 годы)»
</t>
  </si>
  <si>
    <t>Содержание и ремонт дорог муниципального значения</t>
  </si>
  <si>
    <t>Муниципальная программа "Развитие общественного пассажирского транспорта в МО "Плесецкий муниципальный район" на 2021-2024 годы"</t>
  </si>
  <si>
    <t>Отдел про-мышленности,предпринимательства,сельского хозяйства и транспорта</t>
  </si>
  <si>
    <t>Муниципальная программа "Предупреждение и ликвидация последствий чрезвычайных ситуаций природного и техногенного характера, проявлений экстремизма и терроризма, реализация мер пожарной безопасности, безопасности на водных объектах и развитие гражданской обороны в МО "Плесецкий муниципальный район" на 2021-2023 годы"</t>
  </si>
  <si>
    <t>Администрация МО "Плесецкий район", отдел ГО, ЧС</t>
  </si>
  <si>
    <t>3. Противодействие экстремизму и профилактика терроризма на территории муниципального образования "Плесецкий муниципальный район"</t>
  </si>
  <si>
    <t>Оплата услуг связи и интернета</t>
  </si>
  <si>
    <t>Администрация МО "Плесецкий район"</t>
  </si>
  <si>
    <t xml:space="preserve">Проведение  ремонта архивохранилищ, оснащение хранилищ </t>
  </si>
  <si>
    <t>Муниципальная программа "Снос аварийного жилищного фонда на территории сельских поселений муниципального образования "Плесецкий муниципальный район" на 2020-2023 годы</t>
  </si>
  <si>
    <t>Снос аварийного жилищного фонда на территории сельских поселений муниципального образования "Плесецкий муниципальный район"</t>
  </si>
  <si>
    <t>Муниципальная программа "Переселение граждан из аварийного жилищного фонда"2020-2025 года</t>
  </si>
  <si>
    <t>Строительство многоквартирного дома в п. Плесецк</t>
  </si>
  <si>
    <t>УМИ ЗО, АСи ЖКХ, МО "Плесецкое"</t>
  </si>
  <si>
    <t>Муниципальная программа "Совершенствование системы информационного обеспечения администрации муниципального образования "Плесецкий район"</t>
  </si>
  <si>
    <t>Сопровождение программного комплекса UserGateUTM</t>
  </si>
  <si>
    <t>Отдел информационных ресурсов и защиты информации</t>
  </si>
  <si>
    <t>Сопровождение и модернизация официального сайта администрации МО «Плесецкий район»</t>
  </si>
  <si>
    <t>Обслуживание специального программного обеспечения 1С</t>
  </si>
  <si>
    <t>Продление лицензии антивирусной программы KasperskyEndpointSecurityдля бизнеса - Стандартный</t>
  </si>
  <si>
    <t xml:space="preserve">Предоставление права на использование программного продукта "СБИС++Электронная отчетность </t>
  </si>
  <si>
    <t>Приобретение транспортно-коммуникационного оборудования, серверного, периферийного и другого оборудования для организации локально-вычислительной сети администрации и сети Интернет</t>
  </si>
  <si>
    <t>Обновление парка электронно-вычислительной техники и оргтехники администрации</t>
  </si>
  <si>
    <t>Приобретение запасных частей для ремонта и модернизации электронно-вычислительной и офисной техники</t>
  </si>
  <si>
    <t>Ремонт и обслуживание копировально-множительной техники и офисной техники</t>
  </si>
  <si>
    <t>Услуги предоставления доступа к сети Интернет</t>
  </si>
  <si>
    <t>Услуги телефонной проводной связи</t>
  </si>
  <si>
    <t>Работы по аттестации объектов информатизации на соответствие требованиям безопасности информации (в части защиты гос. тайны)</t>
  </si>
  <si>
    <t>ВСЕГО</t>
  </si>
  <si>
    <t>Фестиваль молодежных талантов</t>
  </si>
  <si>
    <t>Оказание информационных услуг с использованием экземляров специального выпуска справочно-правовой системы Консультант плюс</t>
  </si>
  <si>
    <t>Подпрограмма № 2 «Молодёжь Плесецкого района на 2021-2023 годы»</t>
  </si>
  <si>
    <t>Подпрограмма № 1 «Развитие физической культуры и спорта на территории Плесецкого района на 2021 – 2023 годы»</t>
  </si>
  <si>
    <t>Изготовление печатных листовок и памяток в количестве 200 шт. (пропаганда безопасного поведения населения на водных объектах)</t>
  </si>
  <si>
    <t>1. Обеспечение безопасности и охраны жизни людей на водных объектах в МО "Плесецкий муниципальный район" на 2021-2023 годы</t>
  </si>
  <si>
    <t>Муниципальная программа "Развитие архивного дела в  муниципальном образовании  "Плесецкий муниципальный район" на 2021 - 2023 годы"</t>
  </si>
  <si>
    <t>Муниципальная программа «Совершенствование системы местного самоуправления на территории муниципального образования «Плесецкий муниципальный район» Архангельской области на 2021-2022 годы»</t>
  </si>
  <si>
    <t>Субсидии на компенсацию выпадающих доходов из-за разницы между установле-ным тарифом и экономически обоснованным тарифом транспортным предприятием</t>
  </si>
  <si>
    <t>муниципального образования "Плесецкий муниципальный район" за 2021 год</t>
  </si>
  <si>
    <t>Выплаты выходных пособий и сохранения среднего месячного заработка на период трудоустройства в связи с ликвидацией органов местного самоуправления, вследствие создания муниципального округа Архангельской области</t>
  </si>
  <si>
    <t>Укрепление материально-технической базы</t>
  </si>
  <si>
    <t>Изготовление памяток и листовок по тематике противодействие экстремизму и терроризму</t>
  </si>
  <si>
    <t>Проведение районных спортивных соревнований, участие в областных спортивных соревнованиях, комплексных областных спартакиадах, комплексных областных физкультурно – спортивных мероприятиях («Беломорские игры», «Летние спортивные игры» и т.д.), подготовка и участие во всероссийских и международных соревнованиях</t>
  </si>
  <si>
    <t xml:space="preserve"> Муниципальная программа «Развитие сферы культуры на территории муниципального образования «Плесецкий муниципальный район» на 2021 – 2023 годы» 
</t>
  </si>
  <si>
    <t>Муниципальная программа "Развитие территориального общественного самоуправления в Плесецком районе" на 2021-2023 годы</t>
  </si>
  <si>
    <t xml:space="preserve">Таблица к приложению № 17                                                                  к решению Собрания депутатов                                 Плесецкого муниципального округа Архангельской области    от 21 июня 2022г. № 81 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</si>
</sst>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#,##0.0"/>
  </numFmts>
  <fonts count="25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i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43" fontId="23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Fill="1"/>
    <xf numFmtId="0" fontId="0" fillId="0" borderId="0" xfId="0" applyFill="1" applyBorder="1"/>
    <xf numFmtId="0" fontId="2" fillId="0" borderId="13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7" fillId="0" borderId="0" xfId="0" applyFont="1" applyFill="1"/>
    <xf numFmtId="0" fontId="0" fillId="0" borderId="15" xfId="0" applyFill="1" applyBorder="1"/>
    <xf numFmtId="0" fontId="8" fillId="0" borderId="0" xfId="0" applyFont="1" applyFill="1" applyBorder="1"/>
    <xf numFmtId="4" fontId="10" fillId="2" borderId="15" xfId="0" applyNumberFormat="1" applyFont="1" applyFill="1" applyBorder="1" applyAlignment="1">
      <alignment horizontal="center" vertical="center" wrapText="1"/>
    </xf>
    <xf numFmtId="0" fontId="0" fillId="2" borderId="0" xfId="0" applyFill="1"/>
    <xf numFmtId="4" fontId="0" fillId="0" borderId="0" xfId="0" applyNumberFormat="1" applyFill="1"/>
    <xf numFmtId="164" fontId="5" fillId="2" borderId="15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2" fontId="5" fillId="2" borderId="16" xfId="0" applyNumberFormat="1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27" xfId="0" applyNumberFormat="1" applyFont="1" applyFill="1" applyBorder="1" applyAlignment="1">
      <alignment horizontal="center" vertical="center" wrapText="1"/>
    </xf>
    <xf numFmtId="4" fontId="10" fillId="2" borderId="27" xfId="0" applyNumberFormat="1" applyFont="1" applyFill="1" applyBorder="1" applyAlignment="1">
      <alignment horizontal="center" vertical="center" wrapText="1"/>
    </xf>
    <xf numFmtId="4" fontId="10" fillId="2" borderId="22" xfId="0" applyNumberFormat="1" applyFont="1" applyFill="1" applyBorder="1" applyAlignment="1">
      <alignment horizontal="center" vertical="center" wrapText="1"/>
    </xf>
    <xf numFmtId="4" fontId="10" fillId="2" borderId="15" xfId="0" applyNumberFormat="1" applyFont="1" applyFill="1" applyBorder="1" applyAlignment="1">
      <alignment horizontal="center" vertical="center"/>
    </xf>
    <xf numFmtId="4" fontId="10" fillId="2" borderId="27" xfId="0" applyNumberFormat="1" applyFont="1" applyFill="1" applyBorder="1" applyAlignment="1">
      <alignment horizontal="center" vertical="center"/>
    </xf>
    <xf numFmtId="4" fontId="10" fillId="2" borderId="31" xfId="0" applyNumberFormat="1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164" fontId="10" fillId="2" borderId="15" xfId="0" applyNumberFormat="1" applyFont="1" applyFill="1" applyBorder="1" applyAlignment="1">
      <alignment horizontal="center" vertical="center" wrapText="1"/>
    </xf>
    <xf numFmtId="2" fontId="10" fillId="2" borderId="27" xfId="0" applyNumberFormat="1" applyFont="1" applyFill="1" applyBorder="1" applyAlignment="1">
      <alignment horizontal="center" vertical="center" wrapText="1"/>
    </xf>
    <xf numFmtId="2" fontId="10" fillId="2" borderId="22" xfId="0" applyNumberFormat="1" applyFont="1" applyFill="1" applyBorder="1" applyAlignment="1">
      <alignment horizontal="center" vertical="center" wrapText="1"/>
    </xf>
    <xf numFmtId="164" fontId="10" fillId="2" borderId="35" xfId="0" applyNumberFormat="1" applyFont="1" applyFill="1" applyBorder="1" applyAlignment="1">
      <alignment horizontal="center" vertical="center" wrapText="1"/>
    </xf>
    <xf numFmtId="2" fontId="10" fillId="2" borderId="35" xfId="0" applyNumberFormat="1" applyFont="1" applyFill="1" applyBorder="1" applyAlignment="1">
      <alignment horizontal="center" vertical="center" wrapText="1"/>
    </xf>
    <xf numFmtId="2" fontId="10" fillId="2" borderId="36" xfId="0" applyNumberFormat="1" applyFont="1" applyFill="1" applyBorder="1" applyAlignment="1">
      <alignment horizontal="center" vertical="center" wrapText="1"/>
    </xf>
    <xf numFmtId="4" fontId="5" fillId="2" borderId="34" xfId="0" applyNumberFormat="1" applyFont="1" applyFill="1" applyBorder="1" applyAlignment="1">
      <alignment horizontal="center" vertical="center" wrapText="1"/>
    </xf>
    <xf numFmtId="2" fontId="5" fillId="2" borderId="34" xfId="0" applyNumberFormat="1" applyFont="1" applyFill="1" applyBorder="1" applyAlignment="1">
      <alignment horizontal="center" vertical="center" wrapText="1"/>
    </xf>
    <xf numFmtId="2" fontId="5" fillId="2" borderId="40" xfId="0" applyNumberFormat="1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164" fontId="10" fillId="2" borderId="37" xfId="0" applyNumberFormat="1" applyFont="1" applyFill="1" applyBorder="1" applyAlignment="1">
      <alignment horizontal="center" vertical="center" wrapText="1"/>
    </xf>
    <xf numFmtId="164" fontId="15" fillId="2" borderId="16" xfId="0" applyNumberFormat="1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2" fontId="5" fillId="2" borderId="27" xfId="0" applyNumberFormat="1" applyFont="1" applyFill="1" applyBorder="1" applyAlignment="1">
      <alignment horizontal="center" vertical="center" wrapText="1"/>
    </xf>
    <xf numFmtId="2" fontId="18" fillId="2" borderId="15" xfId="0" applyNumberFormat="1" applyFont="1" applyFill="1" applyBorder="1" applyAlignment="1">
      <alignment horizontal="center" vertical="center"/>
    </xf>
    <xf numFmtId="164" fontId="18" fillId="2" borderId="15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164" fontId="19" fillId="2" borderId="19" xfId="0" applyNumberFormat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165" fontId="10" fillId="2" borderId="15" xfId="0" applyNumberFormat="1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 wrapText="1"/>
    </xf>
    <xf numFmtId="165" fontId="10" fillId="2" borderId="15" xfId="0" applyNumberFormat="1" applyFont="1" applyFill="1" applyBorder="1" applyAlignment="1">
      <alignment horizontal="center" vertical="center" wrapText="1"/>
    </xf>
    <xf numFmtId="164" fontId="10" fillId="2" borderId="16" xfId="0" applyNumberFormat="1" applyFont="1" applyFill="1" applyBorder="1" applyAlignment="1">
      <alignment horizontal="center" vertical="center" wrapText="1"/>
    </xf>
    <xf numFmtId="164" fontId="15" fillId="2" borderId="22" xfId="0" applyNumberFormat="1" applyFont="1" applyFill="1" applyBorder="1" applyAlignment="1">
      <alignment horizontal="center" vertical="center" wrapText="1"/>
    </xf>
    <xf numFmtId="164" fontId="15" fillId="2" borderId="18" xfId="0" applyNumberFormat="1" applyFont="1" applyFill="1" applyBorder="1" applyAlignment="1">
      <alignment horizontal="center" vertical="center" wrapText="1"/>
    </xf>
    <xf numFmtId="164" fontId="15" fillId="2" borderId="35" xfId="0" applyNumberFormat="1" applyFont="1" applyFill="1" applyBorder="1" applyAlignment="1">
      <alignment horizontal="center" vertical="center" wrapText="1"/>
    </xf>
    <xf numFmtId="2" fontId="18" fillId="2" borderId="22" xfId="0" applyNumberFormat="1" applyFont="1" applyFill="1" applyBorder="1" applyAlignment="1">
      <alignment horizontal="center" vertical="center"/>
    </xf>
    <xf numFmtId="164" fontId="21" fillId="2" borderId="15" xfId="0" applyNumberFormat="1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2" fontId="21" fillId="2" borderId="15" xfId="0" applyNumberFormat="1" applyFont="1" applyFill="1" applyBorder="1" applyAlignment="1">
      <alignment horizontal="center" vertical="center"/>
    </xf>
    <xf numFmtId="4" fontId="18" fillId="2" borderId="15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2" fontId="6" fillId="2" borderId="19" xfId="0" applyNumberFormat="1" applyFont="1" applyFill="1" applyBorder="1" applyAlignment="1">
      <alignment horizontal="center" vertical="center" wrapText="1"/>
    </xf>
    <xf numFmtId="2" fontId="6" fillId="2" borderId="20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4" fontId="6" fillId="2" borderId="34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4" fontId="6" fillId="2" borderId="42" xfId="0" applyNumberFormat="1" applyFont="1" applyFill="1" applyBorder="1" applyAlignment="1">
      <alignment horizontal="center" vertical="center" wrapText="1"/>
    </xf>
    <xf numFmtId="2" fontId="15" fillId="2" borderId="15" xfId="0" applyNumberFormat="1" applyFont="1" applyFill="1" applyBorder="1" applyAlignment="1">
      <alignment horizontal="center" vertical="center" wrapText="1"/>
    </xf>
    <xf numFmtId="165" fontId="6" fillId="2" borderId="15" xfId="0" applyNumberFormat="1" applyFont="1" applyFill="1" applyBorder="1" applyAlignment="1">
      <alignment horizontal="center" vertical="center" wrapText="1"/>
    </xf>
    <xf numFmtId="2" fontId="9" fillId="2" borderId="32" xfId="0" applyNumberFormat="1" applyFont="1" applyFill="1" applyBorder="1" applyAlignment="1">
      <alignment horizontal="center" vertical="center" wrapText="1"/>
    </xf>
    <xf numFmtId="2" fontId="9" fillId="2" borderId="35" xfId="0" applyNumberFormat="1" applyFont="1" applyFill="1" applyBorder="1" applyAlignment="1">
      <alignment horizontal="center" vertical="center" wrapText="1"/>
    </xf>
    <xf numFmtId="2" fontId="11" fillId="2" borderId="32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2" fontId="4" fillId="2" borderId="23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4" fontId="19" fillId="2" borderId="19" xfId="0" applyNumberFormat="1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 wrapText="1"/>
    </xf>
    <xf numFmtId="2" fontId="18" fillId="2" borderId="35" xfId="0" applyNumberFormat="1" applyFont="1" applyFill="1" applyBorder="1" applyAlignment="1">
      <alignment horizontal="center" vertical="center"/>
    </xf>
    <xf numFmtId="164" fontId="18" fillId="2" borderId="35" xfId="0" applyNumberFormat="1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2" fontId="19" fillId="2" borderId="18" xfId="0" applyNumberFormat="1" applyFont="1" applyFill="1" applyBorder="1" applyAlignment="1">
      <alignment horizontal="center" vertical="center"/>
    </xf>
    <xf numFmtId="164" fontId="19" fillId="2" borderId="18" xfId="0" applyNumberFormat="1" applyFont="1" applyFill="1" applyBorder="1" applyAlignment="1">
      <alignment horizontal="center" vertical="center"/>
    </xf>
    <xf numFmtId="2" fontId="19" fillId="2" borderId="20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 wrapText="1"/>
    </xf>
    <xf numFmtId="2" fontId="4" fillId="2" borderId="35" xfId="0" applyNumberFormat="1" applyFont="1" applyFill="1" applyBorder="1" applyAlignment="1">
      <alignment horizontal="center" vertical="center" wrapText="1"/>
    </xf>
    <xf numFmtId="2" fontId="5" fillId="2" borderId="35" xfId="0" applyNumberFormat="1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 wrapText="1"/>
    </xf>
    <xf numFmtId="2" fontId="5" fillId="2" borderId="36" xfId="0" applyNumberFormat="1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2" fontId="10" fillId="2" borderId="37" xfId="0" applyNumberFormat="1" applyFont="1" applyFill="1" applyBorder="1" applyAlignment="1">
      <alignment horizontal="center" vertical="center"/>
    </xf>
    <xf numFmtId="2" fontId="15" fillId="2" borderId="18" xfId="0" applyNumberFormat="1" applyFont="1" applyFill="1" applyBorder="1" applyAlignment="1">
      <alignment horizontal="center" vertical="center"/>
    </xf>
    <xf numFmtId="2" fontId="10" fillId="2" borderId="35" xfId="0" applyNumberFormat="1" applyFont="1" applyFill="1" applyBorder="1" applyAlignment="1">
      <alignment horizontal="center" vertical="center"/>
    </xf>
    <xf numFmtId="2" fontId="18" fillId="2" borderId="37" xfId="0" applyNumberFormat="1" applyFont="1" applyFill="1" applyBorder="1" applyAlignment="1">
      <alignment horizontal="center" vertical="center"/>
    </xf>
    <xf numFmtId="164" fontId="21" fillId="2" borderId="35" xfId="0" applyNumberFormat="1" applyFont="1" applyFill="1" applyBorder="1" applyAlignment="1">
      <alignment horizontal="center" vertical="center"/>
    </xf>
    <xf numFmtId="4" fontId="18" fillId="2" borderId="35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4" fontId="6" fillId="2" borderId="40" xfId="0" applyNumberFormat="1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2" fontId="15" fillId="2" borderId="27" xfId="0" applyNumberFormat="1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4" fontId="5" fillId="2" borderId="45" xfId="0" applyNumberFormat="1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2" fontId="18" fillId="2" borderId="27" xfId="0" applyNumberFormat="1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2" fontId="18" fillId="2" borderId="36" xfId="0" applyNumberFormat="1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 wrapText="1"/>
    </xf>
    <xf numFmtId="2" fontId="10" fillId="2" borderId="45" xfId="0" applyNumberFormat="1" applyFont="1" applyFill="1" applyBorder="1" applyAlignment="1">
      <alignment horizontal="center" vertical="center"/>
    </xf>
    <xf numFmtId="2" fontId="18" fillId="2" borderId="48" xfId="0" applyNumberFormat="1" applyFont="1" applyFill="1" applyBorder="1" applyAlignment="1">
      <alignment horizontal="center" vertical="center"/>
    </xf>
    <xf numFmtId="2" fontId="18" fillId="2" borderId="45" xfId="0" applyNumberFormat="1" applyFont="1" applyFill="1" applyBorder="1" applyAlignment="1">
      <alignment horizontal="center" vertical="center"/>
    </xf>
    <xf numFmtId="4" fontId="19" fillId="2" borderId="39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2" fontId="9" fillId="2" borderId="28" xfId="0" applyNumberFormat="1" applyFont="1" applyFill="1" applyBorder="1" applyAlignment="1">
      <alignment horizontal="center" vertical="center" wrapText="1"/>
    </xf>
    <xf numFmtId="2" fontId="9" fillId="2" borderId="29" xfId="0" applyNumberFormat="1" applyFont="1" applyFill="1" applyBorder="1" applyAlignment="1">
      <alignment horizontal="center" vertical="center" wrapText="1"/>
    </xf>
    <xf numFmtId="2" fontId="9" fillId="2" borderId="30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2" fontId="24" fillId="0" borderId="0" xfId="2" applyNumberFormat="1" applyFont="1" applyAlignment="1">
      <alignment horizontal="right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 wrapText="1"/>
    </xf>
    <xf numFmtId="2" fontId="4" fillId="2" borderId="29" xfId="0" applyNumberFormat="1" applyFont="1" applyFill="1" applyBorder="1" applyAlignment="1">
      <alignment horizontal="center" vertical="center" wrapText="1"/>
    </xf>
    <xf numFmtId="2" fontId="4" fillId="2" borderId="30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7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Z146"/>
  <sheetViews>
    <sheetView tabSelected="1" zoomScale="93" zoomScaleNormal="93" workbookViewId="0">
      <pane ySplit="12" topLeftCell="A106" activePane="bottomLeft" state="frozen"/>
      <selection pane="bottomLeft" activeCell="A7" sqref="A7:P7"/>
    </sheetView>
  </sheetViews>
  <sheetFormatPr defaultRowHeight="15"/>
  <cols>
    <col min="1" max="1" width="32" style="1" customWidth="1"/>
    <col min="2" max="2" width="20" style="2" customWidth="1"/>
    <col min="3" max="3" width="16.85546875" style="2" customWidth="1"/>
    <col min="4" max="4" width="17.5703125" style="2" customWidth="1"/>
    <col min="5" max="5" width="14.7109375" style="2" customWidth="1"/>
    <col min="6" max="6" width="15.5703125" style="2" customWidth="1"/>
    <col min="7" max="7" width="15.7109375" style="2" customWidth="1"/>
    <col min="8" max="8" width="19" style="2" customWidth="1"/>
    <col min="9" max="9" width="17.7109375" style="2" customWidth="1"/>
    <col min="10" max="10" width="14" style="2" customWidth="1"/>
    <col min="11" max="11" width="14.42578125" style="2" customWidth="1"/>
    <col min="12" max="12" width="15.28515625" style="2" customWidth="1"/>
    <col min="13" max="13" width="15.7109375" style="2" customWidth="1"/>
    <col min="14" max="14" width="13.7109375" style="2" customWidth="1"/>
    <col min="15" max="15" width="14.7109375" style="2" customWidth="1"/>
    <col min="16" max="16" width="25.42578125" style="2" customWidth="1"/>
    <col min="17" max="416" width="9.140625" style="3"/>
    <col min="417" max="16384" width="9.140625" style="2"/>
  </cols>
  <sheetData>
    <row r="1" spans="1:416" ht="11.25" customHeight="1">
      <c r="N1" s="174" t="s">
        <v>130</v>
      </c>
      <c r="O1" s="174"/>
      <c r="P1" s="174"/>
    </row>
    <row r="2" spans="1:416" ht="15" hidden="1" customHeight="1">
      <c r="N2" s="174"/>
      <c r="O2" s="174"/>
      <c r="P2" s="174"/>
    </row>
    <row r="3" spans="1:416" ht="15" hidden="1" customHeight="1">
      <c r="N3" s="174"/>
      <c r="O3" s="174"/>
      <c r="P3" s="174"/>
    </row>
    <row r="4" spans="1:416" ht="15" hidden="1" customHeight="1">
      <c r="N4" s="174"/>
      <c r="O4" s="174"/>
      <c r="P4" s="174"/>
    </row>
    <row r="5" spans="1:416" ht="99" customHeight="1">
      <c r="N5" s="174"/>
      <c r="O5" s="174"/>
      <c r="P5" s="174"/>
    </row>
    <row r="6" spans="1:416" ht="18.75">
      <c r="A6" s="140" t="s">
        <v>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416" ht="18.75">
      <c r="A7" s="140" t="s">
        <v>123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416" ht="15.75" thickBot="1"/>
    <row r="9" spans="1:416" ht="16.5" customHeight="1" thickBot="1">
      <c r="A9" s="141" t="s">
        <v>1</v>
      </c>
      <c r="B9" s="141" t="s">
        <v>2</v>
      </c>
      <c r="C9" s="144" t="s">
        <v>3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6"/>
    </row>
    <row r="10" spans="1:416" ht="16.5" thickBot="1">
      <c r="A10" s="142"/>
      <c r="B10" s="142"/>
      <c r="C10" s="147" t="s">
        <v>4</v>
      </c>
      <c r="D10" s="148"/>
      <c r="E10" s="149"/>
      <c r="F10" s="144" t="s">
        <v>5</v>
      </c>
      <c r="G10" s="145"/>
      <c r="H10" s="145"/>
      <c r="I10" s="145"/>
      <c r="J10" s="145"/>
      <c r="K10" s="145"/>
      <c r="L10" s="145"/>
      <c r="M10" s="145"/>
      <c r="N10" s="145"/>
      <c r="O10" s="146"/>
      <c r="P10" s="141" t="s">
        <v>6</v>
      </c>
    </row>
    <row r="11" spans="1:416" ht="49.5" customHeight="1" thickBot="1">
      <c r="A11" s="142"/>
      <c r="B11" s="142"/>
      <c r="C11" s="150"/>
      <c r="D11" s="151"/>
      <c r="E11" s="152"/>
      <c r="F11" s="144" t="s">
        <v>7</v>
      </c>
      <c r="G11" s="146"/>
      <c r="H11" s="144" t="s">
        <v>8</v>
      </c>
      <c r="I11" s="146"/>
      <c r="J11" s="144" t="s">
        <v>9</v>
      </c>
      <c r="K11" s="146"/>
      <c r="L11" s="144" t="s">
        <v>10</v>
      </c>
      <c r="M11" s="146"/>
      <c r="N11" s="144" t="s">
        <v>11</v>
      </c>
      <c r="O11" s="146"/>
      <c r="P11" s="142"/>
    </row>
    <row r="12" spans="1:416" ht="38.25" customHeight="1" thickBot="1">
      <c r="A12" s="143"/>
      <c r="B12" s="143"/>
      <c r="C12" s="15" t="s">
        <v>12</v>
      </c>
      <c r="D12" s="15" t="s">
        <v>13</v>
      </c>
      <c r="E12" s="15" t="s">
        <v>14</v>
      </c>
      <c r="F12" s="15" t="s">
        <v>12</v>
      </c>
      <c r="G12" s="15" t="s">
        <v>13</v>
      </c>
      <c r="H12" s="15" t="s">
        <v>12</v>
      </c>
      <c r="I12" s="15" t="s">
        <v>13</v>
      </c>
      <c r="J12" s="15" t="s">
        <v>12</v>
      </c>
      <c r="K12" s="15" t="s">
        <v>13</v>
      </c>
      <c r="L12" s="15" t="s">
        <v>12</v>
      </c>
      <c r="M12" s="15" t="s">
        <v>13</v>
      </c>
      <c r="N12" s="15" t="s">
        <v>12</v>
      </c>
      <c r="O12" s="15" t="s">
        <v>13</v>
      </c>
      <c r="P12" s="143"/>
    </row>
    <row r="13" spans="1:416" ht="16.5" thickBot="1">
      <c r="A13" s="4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4">
        <v>7</v>
      </c>
      <c r="H13" s="14">
        <v>8</v>
      </c>
      <c r="I13" s="14">
        <v>9</v>
      </c>
      <c r="J13" s="14">
        <v>10</v>
      </c>
      <c r="K13" s="14">
        <v>11</v>
      </c>
      <c r="L13" s="14">
        <v>12</v>
      </c>
      <c r="M13" s="14">
        <v>13</v>
      </c>
      <c r="N13" s="14">
        <v>14</v>
      </c>
      <c r="O13" s="14">
        <v>15</v>
      </c>
      <c r="P13" s="14">
        <v>16</v>
      </c>
    </row>
    <row r="14" spans="1:416" ht="16.5" customHeight="1" thickBot="1">
      <c r="A14" s="188" t="s">
        <v>15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90"/>
    </row>
    <row r="15" spans="1:416" ht="65.25" customHeight="1" thickBot="1">
      <c r="A15" s="60" t="s">
        <v>16</v>
      </c>
      <c r="B15" s="61" t="s">
        <v>17</v>
      </c>
      <c r="C15" s="16">
        <f t="shared" ref="C15:D15" si="0">F15+H15+J15+L15+N15</f>
        <v>70</v>
      </c>
      <c r="D15" s="16">
        <f t="shared" si="0"/>
        <v>70</v>
      </c>
      <c r="E15" s="19">
        <f>D15/C15*100</f>
        <v>100</v>
      </c>
      <c r="F15" s="16">
        <v>0</v>
      </c>
      <c r="G15" s="16">
        <v>0</v>
      </c>
      <c r="H15" s="16">
        <v>70</v>
      </c>
      <c r="I15" s="16">
        <v>70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7">
        <f>G15+I15+K15</f>
        <v>70</v>
      </c>
    </row>
    <row r="16" spans="1:416" s="6" customFormat="1" ht="15.75" thickBot="1">
      <c r="A16" s="62" t="s">
        <v>18</v>
      </c>
      <c r="B16" s="63"/>
      <c r="C16" s="64">
        <f t="shared" ref="C16:P16" si="1">SUM(C15:C15)</f>
        <v>70</v>
      </c>
      <c r="D16" s="13">
        <f t="shared" si="1"/>
        <v>70</v>
      </c>
      <c r="E16" s="49">
        <f t="shared" si="1"/>
        <v>100</v>
      </c>
      <c r="F16" s="13">
        <f t="shared" si="1"/>
        <v>0</v>
      </c>
      <c r="G16" s="13">
        <f t="shared" si="1"/>
        <v>0</v>
      </c>
      <c r="H16" s="13">
        <f t="shared" si="1"/>
        <v>70</v>
      </c>
      <c r="I16" s="13">
        <f t="shared" si="1"/>
        <v>70</v>
      </c>
      <c r="J16" s="13">
        <f t="shared" si="1"/>
        <v>0</v>
      </c>
      <c r="K16" s="13">
        <f t="shared" si="1"/>
        <v>0</v>
      </c>
      <c r="L16" s="13">
        <f t="shared" si="1"/>
        <v>0</v>
      </c>
      <c r="M16" s="13">
        <f t="shared" si="1"/>
        <v>0</v>
      </c>
      <c r="N16" s="13">
        <f t="shared" si="1"/>
        <v>0</v>
      </c>
      <c r="O16" s="13">
        <f t="shared" si="1"/>
        <v>0</v>
      </c>
      <c r="P16" s="65">
        <f t="shared" si="1"/>
        <v>70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</row>
    <row r="17" spans="1:416" ht="15.75" customHeight="1" thickBot="1">
      <c r="A17" s="156" t="s">
        <v>19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8"/>
    </row>
    <row r="18" spans="1:416" ht="54" customHeight="1" thickBot="1">
      <c r="A18" s="66" t="s">
        <v>20</v>
      </c>
      <c r="B18" s="67" t="s">
        <v>62</v>
      </c>
      <c r="C18" s="18">
        <f>F18+H18+J18</f>
        <v>1890</v>
      </c>
      <c r="D18" s="18">
        <f>G18+I18+K18+M18</f>
        <v>1889.9</v>
      </c>
      <c r="E18" s="19">
        <f>D18/C18*100</f>
        <v>99.994708994709001</v>
      </c>
      <c r="F18" s="18">
        <v>0</v>
      </c>
      <c r="G18" s="18">
        <v>0</v>
      </c>
      <c r="H18" s="18">
        <v>1388.3</v>
      </c>
      <c r="I18" s="18">
        <v>1388.2</v>
      </c>
      <c r="J18" s="18">
        <v>501.7</v>
      </c>
      <c r="K18" s="18">
        <v>501.7</v>
      </c>
      <c r="L18" s="18">
        <v>0</v>
      </c>
      <c r="M18" s="18">
        <v>0</v>
      </c>
      <c r="N18" s="18">
        <v>0</v>
      </c>
      <c r="O18" s="18">
        <v>0</v>
      </c>
      <c r="P18" s="17">
        <f>G18+I18+K18</f>
        <v>1889.9</v>
      </c>
    </row>
    <row r="19" spans="1:416" s="6" customFormat="1" ht="15.75" thickBot="1">
      <c r="A19" s="62" t="s">
        <v>18</v>
      </c>
      <c r="B19" s="63"/>
      <c r="C19" s="68">
        <f>SUM(C18)</f>
        <v>1890</v>
      </c>
      <c r="D19" s="68">
        <f t="shared" ref="D19:P19" si="2">SUM(D18)</f>
        <v>1889.9</v>
      </c>
      <c r="E19" s="69">
        <f t="shared" si="2"/>
        <v>99.994708994709001</v>
      </c>
      <c r="F19" s="68">
        <f t="shared" si="2"/>
        <v>0</v>
      </c>
      <c r="G19" s="68">
        <f t="shared" si="2"/>
        <v>0</v>
      </c>
      <c r="H19" s="68">
        <f t="shared" si="2"/>
        <v>1388.3</v>
      </c>
      <c r="I19" s="68">
        <f>SUM(I18)</f>
        <v>1388.2</v>
      </c>
      <c r="J19" s="68">
        <f>SUM(J18)</f>
        <v>501.7</v>
      </c>
      <c r="K19" s="68">
        <f t="shared" si="2"/>
        <v>501.7</v>
      </c>
      <c r="L19" s="68">
        <f t="shared" si="2"/>
        <v>0</v>
      </c>
      <c r="M19" s="68">
        <f t="shared" si="2"/>
        <v>0</v>
      </c>
      <c r="N19" s="68">
        <f t="shared" si="2"/>
        <v>0</v>
      </c>
      <c r="O19" s="68">
        <f t="shared" si="2"/>
        <v>0</v>
      </c>
      <c r="P19" s="70">
        <f t="shared" si="2"/>
        <v>1889.9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</row>
    <row r="20" spans="1:416" ht="15.75" customHeight="1" thickBot="1">
      <c r="A20" s="156" t="s">
        <v>21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8"/>
    </row>
    <row r="21" spans="1:416" ht="15" customHeight="1">
      <c r="A21" s="159" t="s">
        <v>22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1"/>
    </row>
    <row r="22" spans="1:416" ht="54" customHeight="1">
      <c r="A22" s="71" t="s">
        <v>23</v>
      </c>
      <c r="B22" s="72" t="s">
        <v>24</v>
      </c>
      <c r="C22" s="20">
        <f>F22+H22+J22+L22+N22</f>
        <v>243596.1</v>
      </c>
      <c r="D22" s="20">
        <f>G22+I22+K22</f>
        <v>242877.80000000002</v>
      </c>
      <c r="E22" s="47">
        <f>D22/C22*100</f>
        <v>99.705126642011095</v>
      </c>
      <c r="F22" s="20">
        <v>0</v>
      </c>
      <c r="G22" s="20">
        <v>0</v>
      </c>
      <c r="H22" s="20">
        <v>159869.70000000001</v>
      </c>
      <c r="I22" s="20">
        <v>159869.70000000001</v>
      </c>
      <c r="J22" s="20">
        <v>83726.399999999994</v>
      </c>
      <c r="K22" s="9">
        <v>83008.100000000006</v>
      </c>
      <c r="L22" s="20">
        <v>0</v>
      </c>
      <c r="M22" s="20">
        <v>0</v>
      </c>
      <c r="N22" s="20">
        <v>0</v>
      </c>
      <c r="O22" s="20">
        <v>0</v>
      </c>
      <c r="P22" s="21">
        <f>D22</f>
        <v>242877.80000000002</v>
      </c>
    </row>
    <row r="23" spans="1:416" ht="54.75" customHeight="1">
      <c r="A23" s="73" t="s">
        <v>25</v>
      </c>
      <c r="B23" s="72" t="s">
        <v>24</v>
      </c>
      <c r="C23" s="20">
        <f t="shared" ref="C23:C26" si="3">F23+H23+J23+L23+N23</f>
        <v>1218.5999999999999</v>
      </c>
      <c r="D23" s="9">
        <f>G23+I23+K23</f>
        <v>1218.5999999999999</v>
      </c>
      <c r="E23" s="47">
        <f t="shared" ref="E23:E26" si="4">D23/C23*100</f>
        <v>100</v>
      </c>
      <c r="F23" s="9">
        <v>0</v>
      </c>
      <c r="G23" s="9">
        <v>0</v>
      </c>
      <c r="H23" s="9">
        <v>783.5</v>
      </c>
      <c r="I23" s="9">
        <v>783.5</v>
      </c>
      <c r="J23" s="9">
        <v>435.1</v>
      </c>
      <c r="K23" s="9">
        <v>435.1</v>
      </c>
      <c r="L23" s="9">
        <v>0</v>
      </c>
      <c r="M23" s="9">
        <v>0</v>
      </c>
      <c r="N23" s="9">
        <v>0</v>
      </c>
      <c r="O23" s="9">
        <v>0</v>
      </c>
      <c r="P23" s="22">
        <f>D23</f>
        <v>1218.5999999999999</v>
      </c>
    </row>
    <row r="24" spans="1:416" ht="54.75" customHeight="1">
      <c r="A24" s="73" t="s">
        <v>26</v>
      </c>
      <c r="B24" s="72" t="s">
        <v>24</v>
      </c>
      <c r="C24" s="20">
        <f t="shared" si="3"/>
        <v>1637.5</v>
      </c>
      <c r="D24" s="9">
        <f>G24+I24+K24</f>
        <v>1621.2</v>
      </c>
      <c r="E24" s="47">
        <f t="shared" si="4"/>
        <v>99.004580152671764</v>
      </c>
      <c r="F24" s="9">
        <v>0</v>
      </c>
      <c r="G24" s="9">
        <v>0</v>
      </c>
      <c r="H24" s="9">
        <v>0</v>
      </c>
      <c r="I24" s="9">
        <v>0</v>
      </c>
      <c r="J24" s="9">
        <v>1637.5</v>
      </c>
      <c r="K24" s="9">
        <v>1621.2</v>
      </c>
      <c r="L24" s="9">
        <v>0</v>
      </c>
      <c r="M24" s="9">
        <v>0</v>
      </c>
      <c r="N24" s="9">
        <v>0</v>
      </c>
      <c r="O24" s="9">
        <v>0</v>
      </c>
      <c r="P24" s="22">
        <f>D24</f>
        <v>1621.2</v>
      </c>
    </row>
    <row r="25" spans="1:416" ht="60" customHeight="1">
      <c r="A25" s="73" t="s">
        <v>27</v>
      </c>
      <c r="B25" s="72" t="s">
        <v>24</v>
      </c>
      <c r="C25" s="20">
        <f t="shared" si="3"/>
        <v>1057.4000000000001</v>
      </c>
      <c r="D25" s="9">
        <f>G25+I25+K25</f>
        <v>1057.4000000000001</v>
      </c>
      <c r="E25" s="47">
        <f>D25/C25*100</f>
        <v>100</v>
      </c>
      <c r="F25" s="9">
        <v>0</v>
      </c>
      <c r="G25" s="9">
        <v>0</v>
      </c>
      <c r="H25" s="9">
        <v>740.2</v>
      </c>
      <c r="I25" s="9">
        <v>740.2</v>
      </c>
      <c r="J25" s="9">
        <v>317.2</v>
      </c>
      <c r="K25" s="9">
        <v>317.2</v>
      </c>
      <c r="L25" s="9">
        <v>0</v>
      </c>
      <c r="M25" s="9">
        <v>0</v>
      </c>
      <c r="N25" s="9">
        <v>0</v>
      </c>
      <c r="O25" s="9">
        <v>0</v>
      </c>
      <c r="P25" s="22">
        <f>D25</f>
        <v>1057.4000000000001</v>
      </c>
    </row>
    <row r="26" spans="1:416" s="7" customFormat="1" ht="52.5" customHeight="1">
      <c r="A26" s="73" t="s">
        <v>28</v>
      </c>
      <c r="B26" s="76" t="s">
        <v>24</v>
      </c>
      <c r="C26" s="20">
        <f t="shared" si="3"/>
        <v>18106.400000000001</v>
      </c>
      <c r="D26" s="9">
        <f t="shared" ref="D26" si="5">G26+I26+K26</f>
        <v>16224.3</v>
      </c>
      <c r="E26" s="47">
        <f t="shared" si="4"/>
        <v>89.605332920956116</v>
      </c>
      <c r="F26" s="23">
        <v>0</v>
      </c>
      <c r="G26" s="23">
        <v>0</v>
      </c>
      <c r="H26" s="23">
        <v>18106.400000000001</v>
      </c>
      <c r="I26" s="23">
        <v>16224.3</v>
      </c>
      <c r="J26" s="9">
        <v>0</v>
      </c>
      <c r="K26" s="9">
        <v>0</v>
      </c>
      <c r="L26" s="9">
        <f>SUM(L22:L23)</f>
        <v>0</v>
      </c>
      <c r="M26" s="9">
        <f>SUM(M22:M23)</f>
        <v>0</v>
      </c>
      <c r="N26" s="9">
        <f>SUM(N22:N23)</f>
        <v>0</v>
      </c>
      <c r="O26" s="9">
        <f>SUM(O22:O23)</f>
        <v>0</v>
      </c>
      <c r="P26" s="22">
        <f t="shared" ref="P26" si="6">D26</f>
        <v>16224.3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</row>
    <row r="27" spans="1:416" s="7" customFormat="1">
      <c r="A27" s="74" t="s">
        <v>29</v>
      </c>
      <c r="B27" s="75"/>
      <c r="C27" s="9">
        <f>C22+C23+C24+C25+C26</f>
        <v>265616</v>
      </c>
      <c r="D27" s="9">
        <f>D22+D23+D24+D25+D26</f>
        <v>262999.30000000005</v>
      </c>
      <c r="E27" s="28">
        <f>D27/C27*100</f>
        <v>99.014856032769131</v>
      </c>
      <c r="F27" s="9">
        <f t="shared" ref="F27:P27" si="7">SUM(F22:F26)</f>
        <v>0</v>
      </c>
      <c r="G27" s="9">
        <f t="shared" si="7"/>
        <v>0</v>
      </c>
      <c r="H27" s="9">
        <f t="shared" si="7"/>
        <v>179499.80000000002</v>
      </c>
      <c r="I27" s="9">
        <f t="shared" si="7"/>
        <v>177617.7</v>
      </c>
      <c r="J27" s="9">
        <f t="shared" si="7"/>
        <v>86116.2</v>
      </c>
      <c r="K27" s="9">
        <f t="shared" si="7"/>
        <v>85381.6</v>
      </c>
      <c r="L27" s="9">
        <f t="shared" si="7"/>
        <v>0</v>
      </c>
      <c r="M27" s="9">
        <f t="shared" si="7"/>
        <v>0</v>
      </c>
      <c r="N27" s="9">
        <f t="shared" si="7"/>
        <v>0</v>
      </c>
      <c r="O27" s="9">
        <f t="shared" si="7"/>
        <v>0</v>
      </c>
      <c r="P27" s="22">
        <f t="shared" si="7"/>
        <v>262999.30000000005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</row>
    <row r="28" spans="1:416" s="7" customFormat="1">
      <c r="A28" s="162" t="s">
        <v>30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4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</row>
    <row r="29" spans="1:416" s="7" customFormat="1" ht="51" customHeight="1">
      <c r="A29" s="73" t="s">
        <v>31</v>
      </c>
      <c r="B29" s="76" t="s">
        <v>24</v>
      </c>
      <c r="C29" s="24">
        <f>F29+H29+J29+L29+N29</f>
        <v>523042.8</v>
      </c>
      <c r="D29" s="24">
        <f>G29+I29+K29+M29+O29</f>
        <v>522940.6</v>
      </c>
      <c r="E29" s="48">
        <f t="shared" ref="E29:E40" si="8">D29/C29*100</f>
        <v>99.980460490040201</v>
      </c>
      <c r="F29" s="9">
        <v>0</v>
      </c>
      <c r="G29" s="9">
        <v>0</v>
      </c>
      <c r="H29" s="24">
        <v>365773.5</v>
      </c>
      <c r="I29" s="24">
        <v>365773.5</v>
      </c>
      <c r="J29" s="24">
        <v>157269.29999999999</v>
      </c>
      <c r="K29" s="24">
        <v>157167.1</v>
      </c>
      <c r="L29" s="9">
        <v>0</v>
      </c>
      <c r="M29" s="9">
        <v>0</v>
      </c>
      <c r="N29" s="9">
        <v>0</v>
      </c>
      <c r="O29" s="9">
        <v>0</v>
      </c>
      <c r="P29" s="25">
        <f>I29+K29</f>
        <v>522940.6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</row>
    <row r="30" spans="1:416" s="7" customFormat="1" ht="51.75" customHeight="1">
      <c r="A30" s="73" t="s">
        <v>25</v>
      </c>
      <c r="B30" s="76" t="s">
        <v>24</v>
      </c>
      <c r="C30" s="24">
        <f>F30+H30+J30</f>
        <v>3886.6</v>
      </c>
      <c r="D30" s="24">
        <f>G30+I30+K30</f>
        <v>3886.6</v>
      </c>
      <c r="E30" s="48">
        <f t="shared" si="8"/>
        <v>100</v>
      </c>
      <c r="F30" s="9">
        <v>1551.5</v>
      </c>
      <c r="G30" s="9">
        <v>1551.5</v>
      </c>
      <c r="H30" s="9">
        <v>1288.2</v>
      </c>
      <c r="I30" s="9">
        <v>1288.2</v>
      </c>
      <c r="J30" s="9">
        <v>1046.9000000000001</v>
      </c>
      <c r="K30" s="9">
        <v>1046.9000000000001</v>
      </c>
      <c r="L30" s="9">
        <v>0</v>
      </c>
      <c r="M30" s="9">
        <v>0</v>
      </c>
      <c r="N30" s="9">
        <v>0</v>
      </c>
      <c r="O30" s="9">
        <v>0</v>
      </c>
      <c r="P30" s="25">
        <f>I30+K30+G30</f>
        <v>3886.6000000000004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</row>
    <row r="31" spans="1:416" s="7" customFormat="1" ht="57" customHeight="1">
      <c r="A31" s="73" t="s">
        <v>33</v>
      </c>
      <c r="B31" s="76" t="s">
        <v>24</v>
      </c>
      <c r="C31" s="24">
        <f t="shared" ref="C31:C39" si="9">F31+H31+J31+L31+N31</f>
        <v>749.4</v>
      </c>
      <c r="D31" s="24">
        <f t="shared" ref="D31:D39" si="10">G31+I31+K31+M31+O31</f>
        <v>749.4</v>
      </c>
      <c r="E31" s="48">
        <f t="shared" si="8"/>
        <v>100</v>
      </c>
      <c r="F31" s="9">
        <v>0</v>
      </c>
      <c r="G31" s="9">
        <v>0</v>
      </c>
      <c r="H31" s="9">
        <v>0</v>
      </c>
      <c r="I31" s="9">
        <v>0</v>
      </c>
      <c r="J31" s="9">
        <v>749.4</v>
      </c>
      <c r="K31" s="9">
        <v>749.4</v>
      </c>
      <c r="L31" s="9">
        <v>0</v>
      </c>
      <c r="M31" s="9">
        <v>0</v>
      </c>
      <c r="N31" s="9">
        <v>0</v>
      </c>
      <c r="O31" s="26">
        <v>0</v>
      </c>
      <c r="P31" s="25">
        <f t="shared" ref="P31:P33" si="11">I31+K31</f>
        <v>749.4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</row>
    <row r="32" spans="1:416" s="7" customFormat="1" ht="52.5" customHeight="1">
      <c r="A32" s="73" t="s">
        <v>34</v>
      </c>
      <c r="B32" s="76" t="s">
        <v>24</v>
      </c>
      <c r="C32" s="24">
        <f t="shared" si="9"/>
        <v>1423.1</v>
      </c>
      <c r="D32" s="24">
        <f t="shared" si="10"/>
        <v>1423.1</v>
      </c>
      <c r="E32" s="24">
        <f t="shared" si="8"/>
        <v>100</v>
      </c>
      <c r="F32" s="9">
        <v>0</v>
      </c>
      <c r="G32" s="9">
        <v>0</v>
      </c>
      <c r="H32" s="9">
        <v>1266.5999999999999</v>
      </c>
      <c r="I32" s="9">
        <v>1266.5999999999999</v>
      </c>
      <c r="J32" s="9">
        <v>156.5</v>
      </c>
      <c r="K32" s="9">
        <v>156.5</v>
      </c>
      <c r="L32" s="9">
        <v>0</v>
      </c>
      <c r="M32" s="9">
        <v>0</v>
      </c>
      <c r="N32" s="9">
        <v>0</v>
      </c>
      <c r="O32" s="26">
        <v>0</v>
      </c>
      <c r="P32" s="25">
        <f t="shared" si="11"/>
        <v>1423.1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</row>
    <row r="33" spans="1:416" s="7" customFormat="1" ht="54" customHeight="1">
      <c r="A33" s="73" t="s">
        <v>35</v>
      </c>
      <c r="B33" s="76" t="s">
        <v>24</v>
      </c>
      <c r="C33" s="24">
        <f t="shared" si="9"/>
        <v>2082</v>
      </c>
      <c r="D33" s="24">
        <f t="shared" si="10"/>
        <v>1736.6</v>
      </c>
      <c r="E33" s="48">
        <f t="shared" si="8"/>
        <v>83.41018251681075</v>
      </c>
      <c r="F33" s="9">
        <v>0</v>
      </c>
      <c r="G33" s="9">
        <v>0</v>
      </c>
      <c r="H33" s="9">
        <v>0</v>
      </c>
      <c r="I33" s="9">
        <v>0</v>
      </c>
      <c r="J33" s="9">
        <v>2082</v>
      </c>
      <c r="K33" s="9">
        <v>1736.6</v>
      </c>
      <c r="L33" s="9">
        <v>0</v>
      </c>
      <c r="M33" s="9">
        <v>0</v>
      </c>
      <c r="N33" s="9">
        <v>0</v>
      </c>
      <c r="O33" s="26">
        <v>0</v>
      </c>
      <c r="P33" s="25">
        <f t="shared" si="11"/>
        <v>1736.6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</row>
    <row r="34" spans="1:416" s="7" customFormat="1" ht="54" customHeight="1">
      <c r="A34" s="73" t="s">
        <v>36</v>
      </c>
      <c r="B34" s="76" t="s">
        <v>24</v>
      </c>
      <c r="C34" s="24">
        <f t="shared" si="9"/>
        <v>118.7</v>
      </c>
      <c r="D34" s="24">
        <f t="shared" si="10"/>
        <v>118.7</v>
      </c>
      <c r="E34" s="48">
        <f t="shared" si="8"/>
        <v>100</v>
      </c>
      <c r="F34" s="9">
        <v>0</v>
      </c>
      <c r="G34" s="9">
        <v>0</v>
      </c>
      <c r="H34" s="9">
        <v>0</v>
      </c>
      <c r="I34" s="9">
        <v>0</v>
      </c>
      <c r="J34" s="9">
        <v>118.7</v>
      </c>
      <c r="K34" s="9">
        <v>118.7</v>
      </c>
      <c r="L34" s="9">
        <v>0</v>
      </c>
      <c r="M34" s="9">
        <v>0</v>
      </c>
      <c r="N34" s="9">
        <v>0</v>
      </c>
      <c r="O34" s="26">
        <v>0</v>
      </c>
      <c r="P34" s="25">
        <f t="shared" ref="P34:P39" si="12">I34+K34</f>
        <v>118.7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</row>
    <row r="35" spans="1:416" s="7" customFormat="1" ht="51" customHeight="1">
      <c r="A35" s="73" t="s">
        <v>37</v>
      </c>
      <c r="B35" s="76" t="s">
        <v>24</v>
      </c>
      <c r="C35" s="24">
        <f t="shared" si="9"/>
        <v>2523.5</v>
      </c>
      <c r="D35" s="24">
        <f>G35+I35+K35+M35+O35</f>
        <v>2523.5</v>
      </c>
      <c r="E35" s="48">
        <f t="shared" si="8"/>
        <v>100</v>
      </c>
      <c r="F35" s="9">
        <v>0</v>
      </c>
      <c r="G35" s="9">
        <v>0</v>
      </c>
      <c r="H35" s="9">
        <v>1261.8</v>
      </c>
      <c r="I35" s="9">
        <v>1261.8</v>
      </c>
      <c r="J35" s="9">
        <v>1261.7</v>
      </c>
      <c r="K35" s="9">
        <v>1261.7</v>
      </c>
      <c r="L35" s="9">
        <v>0</v>
      </c>
      <c r="M35" s="9">
        <v>0</v>
      </c>
      <c r="N35" s="9">
        <v>0</v>
      </c>
      <c r="O35" s="26">
        <v>0</v>
      </c>
      <c r="P35" s="25">
        <f>I35+K35</f>
        <v>2523.5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</row>
    <row r="36" spans="1:416" s="7" customFormat="1" ht="52.5" customHeight="1">
      <c r="A36" s="73" t="s">
        <v>28</v>
      </c>
      <c r="B36" s="76" t="s">
        <v>24</v>
      </c>
      <c r="C36" s="24">
        <f t="shared" si="9"/>
        <v>34703.599999999999</v>
      </c>
      <c r="D36" s="24">
        <f t="shared" si="10"/>
        <v>31645.3</v>
      </c>
      <c r="E36" s="48">
        <f t="shared" si="8"/>
        <v>91.187369610069268</v>
      </c>
      <c r="F36" s="9">
        <v>0</v>
      </c>
      <c r="G36" s="9">
        <v>0</v>
      </c>
      <c r="H36" s="9">
        <v>34703.599999999999</v>
      </c>
      <c r="I36" s="9">
        <v>31645.3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26">
        <v>0</v>
      </c>
      <c r="P36" s="25">
        <f t="shared" si="12"/>
        <v>31645.3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</row>
    <row r="37" spans="1:416" s="7" customFormat="1" ht="66" customHeight="1">
      <c r="A37" s="73" t="s">
        <v>38</v>
      </c>
      <c r="B37" s="76" t="s">
        <v>24</v>
      </c>
      <c r="C37" s="24">
        <f t="shared" si="9"/>
        <v>36147.4</v>
      </c>
      <c r="D37" s="24">
        <f t="shared" si="10"/>
        <v>34948.6</v>
      </c>
      <c r="E37" s="48">
        <f t="shared" si="8"/>
        <v>96.683578901940379</v>
      </c>
      <c r="F37" s="9">
        <v>36147.4</v>
      </c>
      <c r="G37" s="9">
        <v>34948.6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26">
        <v>0</v>
      </c>
      <c r="P37" s="25">
        <f>I37+K37+G37</f>
        <v>34948.6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</row>
    <row r="38" spans="1:416" s="7" customFormat="1" ht="66" customHeight="1">
      <c r="A38" s="73" t="s">
        <v>39</v>
      </c>
      <c r="B38" s="76" t="s">
        <v>24</v>
      </c>
      <c r="C38" s="24">
        <f t="shared" si="9"/>
        <v>16.8</v>
      </c>
      <c r="D38" s="24">
        <f t="shared" si="10"/>
        <v>16.8</v>
      </c>
      <c r="E38" s="48">
        <f t="shared" si="8"/>
        <v>100</v>
      </c>
      <c r="F38" s="9">
        <v>0</v>
      </c>
      <c r="G38" s="9">
        <v>0</v>
      </c>
      <c r="H38" s="9">
        <v>0</v>
      </c>
      <c r="I38" s="9">
        <v>0</v>
      </c>
      <c r="J38" s="9">
        <v>16.8</v>
      </c>
      <c r="K38" s="9">
        <v>16.8</v>
      </c>
      <c r="L38" s="9">
        <v>0</v>
      </c>
      <c r="M38" s="9">
        <v>0</v>
      </c>
      <c r="N38" s="9">
        <v>0</v>
      </c>
      <c r="O38" s="26">
        <v>0</v>
      </c>
      <c r="P38" s="25">
        <f t="shared" si="12"/>
        <v>16.8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</row>
    <row r="39" spans="1:416" s="7" customFormat="1" ht="57.75" customHeight="1">
      <c r="A39" s="73" t="s">
        <v>40</v>
      </c>
      <c r="B39" s="76" t="s">
        <v>24</v>
      </c>
      <c r="C39" s="24">
        <f t="shared" si="9"/>
        <v>574.4</v>
      </c>
      <c r="D39" s="24">
        <f t="shared" si="10"/>
        <v>574.4</v>
      </c>
      <c r="E39" s="48">
        <f t="shared" si="8"/>
        <v>100</v>
      </c>
      <c r="F39" s="9">
        <v>0</v>
      </c>
      <c r="G39" s="9">
        <v>0</v>
      </c>
      <c r="H39" s="9">
        <v>511.2</v>
      </c>
      <c r="I39" s="9">
        <v>511.2</v>
      </c>
      <c r="J39" s="9">
        <v>63.2</v>
      </c>
      <c r="K39" s="9">
        <v>63.2</v>
      </c>
      <c r="L39" s="9">
        <v>0</v>
      </c>
      <c r="M39" s="9">
        <v>0</v>
      </c>
      <c r="N39" s="9">
        <v>0</v>
      </c>
      <c r="O39" s="26">
        <v>0</v>
      </c>
      <c r="P39" s="25">
        <f t="shared" si="12"/>
        <v>574.4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</row>
    <row r="40" spans="1:416" s="7" customFormat="1">
      <c r="A40" s="74" t="s">
        <v>29</v>
      </c>
      <c r="B40" s="76"/>
      <c r="C40" s="24">
        <f>SUM(C29:C39)</f>
        <v>605268.30000000005</v>
      </c>
      <c r="D40" s="24">
        <f>SUM(D29:D39)</f>
        <v>600563.6</v>
      </c>
      <c r="E40" s="48">
        <f t="shared" si="8"/>
        <v>99.222708342729987</v>
      </c>
      <c r="F40" s="24">
        <f>SUM(F29:F39)</f>
        <v>37698.9</v>
      </c>
      <c r="G40" s="24">
        <f t="shared" ref="G40" si="13">SUM(G29:G39)</f>
        <v>36500.1</v>
      </c>
      <c r="H40" s="24">
        <f>SUM(H29:H39)</f>
        <v>404804.89999999997</v>
      </c>
      <c r="I40" s="24">
        <f t="shared" ref="I40:P40" si="14">SUM(I29:I39)</f>
        <v>401746.6</v>
      </c>
      <c r="J40" s="24">
        <f t="shared" si="14"/>
        <v>162764.5</v>
      </c>
      <c r="K40" s="24">
        <f t="shared" si="14"/>
        <v>162316.90000000002</v>
      </c>
      <c r="L40" s="24">
        <f t="shared" si="14"/>
        <v>0</v>
      </c>
      <c r="M40" s="24">
        <f t="shared" si="14"/>
        <v>0</v>
      </c>
      <c r="N40" s="24">
        <f t="shared" si="14"/>
        <v>0</v>
      </c>
      <c r="O40" s="24">
        <f t="shared" si="14"/>
        <v>0</v>
      </c>
      <c r="P40" s="25">
        <f t="shared" si="14"/>
        <v>600563.6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</row>
    <row r="41" spans="1:416" s="7" customFormat="1" ht="15" customHeight="1">
      <c r="A41" s="165" t="s">
        <v>41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7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</row>
    <row r="42" spans="1:416" s="7" customFormat="1" ht="54" customHeight="1">
      <c r="A42" s="73" t="s">
        <v>42</v>
      </c>
      <c r="B42" s="76" t="s">
        <v>24</v>
      </c>
      <c r="C42" s="27">
        <f>F42+H42+J42+L42+N42</f>
        <v>66982</v>
      </c>
      <c r="D42" s="27">
        <f>G42+I42+K42+M42+O42</f>
        <v>66982</v>
      </c>
      <c r="E42" s="28">
        <f t="shared" ref="E42:E55" si="15">D42/C42*100</f>
        <v>100</v>
      </c>
      <c r="F42" s="27">
        <v>0</v>
      </c>
      <c r="G42" s="27">
        <v>0</v>
      </c>
      <c r="H42" s="27">
        <v>53187.199999999997</v>
      </c>
      <c r="I42" s="27">
        <v>53187.199999999997</v>
      </c>
      <c r="J42" s="27">
        <v>13794.8</v>
      </c>
      <c r="K42" s="27">
        <v>13794.8</v>
      </c>
      <c r="L42" s="27">
        <v>0</v>
      </c>
      <c r="M42" s="27">
        <v>0</v>
      </c>
      <c r="N42" s="27">
        <v>0</v>
      </c>
      <c r="O42" s="27">
        <v>0</v>
      </c>
      <c r="P42" s="29">
        <f>I42+K42</f>
        <v>66982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</row>
    <row r="43" spans="1:416" s="3" customFormat="1" ht="54" customHeight="1">
      <c r="A43" s="73" t="s">
        <v>25</v>
      </c>
      <c r="B43" s="76" t="s">
        <v>24</v>
      </c>
      <c r="C43" s="27">
        <f>F43+H43+J43+L43+N43</f>
        <v>1144</v>
      </c>
      <c r="D43" s="27">
        <f>G43+I43+K43+M43+O43</f>
        <v>1132.0999999999999</v>
      </c>
      <c r="E43" s="28">
        <f t="shared" si="15"/>
        <v>98.959790209790199</v>
      </c>
      <c r="F43" s="27">
        <v>0</v>
      </c>
      <c r="G43" s="27">
        <v>0</v>
      </c>
      <c r="H43" s="27">
        <v>614.20000000000005</v>
      </c>
      <c r="I43" s="27">
        <v>602.5</v>
      </c>
      <c r="J43" s="27">
        <v>529.79999999999995</v>
      </c>
      <c r="K43" s="27">
        <v>529.6</v>
      </c>
      <c r="L43" s="27">
        <v>0</v>
      </c>
      <c r="M43" s="27">
        <v>0</v>
      </c>
      <c r="N43" s="27">
        <v>0</v>
      </c>
      <c r="O43" s="27">
        <v>0</v>
      </c>
      <c r="P43" s="29">
        <f t="shared" ref="P43:P46" si="16">I43+K43</f>
        <v>1132.0999999999999</v>
      </c>
    </row>
    <row r="44" spans="1:416" s="3" customFormat="1" ht="52.5" customHeight="1">
      <c r="A44" s="73" t="s">
        <v>33</v>
      </c>
      <c r="B44" s="76" t="s">
        <v>24</v>
      </c>
      <c r="C44" s="27">
        <f t="shared" ref="C44:D46" si="17">F44+H44+J44+L44+N44</f>
        <v>2634.3</v>
      </c>
      <c r="D44" s="27">
        <f t="shared" si="17"/>
        <v>2634.3</v>
      </c>
      <c r="E44" s="28">
        <f t="shared" si="15"/>
        <v>100</v>
      </c>
      <c r="F44" s="27">
        <v>0</v>
      </c>
      <c r="G44" s="27">
        <v>0</v>
      </c>
      <c r="H44" s="27">
        <v>0</v>
      </c>
      <c r="I44" s="27">
        <v>0</v>
      </c>
      <c r="J44" s="27">
        <v>2634.3</v>
      </c>
      <c r="K44" s="27">
        <v>2634.3</v>
      </c>
      <c r="L44" s="27">
        <v>0</v>
      </c>
      <c r="M44" s="27">
        <v>0</v>
      </c>
      <c r="N44" s="27">
        <v>0</v>
      </c>
      <c r="O44" s="27">
        <v>0</v>
      </c>
      <c r="P44" s="29">
        <f t="shared" si="16"/>
        <v>2634.3</v>
      </c>
    </row>
    <row r="45" spans="1:416" s="8" customFormat="1" ht="54" customHeight="1">
      <c r="A45" s="73" t="s">
        <v>43</v>
      </c>
      <c r="B45" s="76" t="s">
        <v>24</v>
      </c>
      <c r="C45" s="27">
        <f t="shared" si="17"/>
        <v>4630</v>
      </c>
      <c r="D45" s="27">
        <f t="shared" si="17"/>
        <v>4132.7</v>
      </c>
      <c r="E45" s="28">
        <f t="shared" si="15"/>
        <v>89.259179265658744</v>
      </c>
      <c r="F45" s="27">
        <v>0</v>
      </c>
      <c r="G45" s="27">
        <v>0</v>
      </c>
      <c r="H45" s="27">
        <v>4630</v>
      </c>
      <c r="I45" s="27">
        <v>4132.7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9">
        <f t="shared" si="16"/>
        <v>4132.7</v>
      </c>
    </row>
    <row r="46" spans="1:416" s="8" customFormat="1" ht="53.25" customHeight="1">
      <c r="A46" s="73" t="s">
        <v>44</v>
      </c>
      <c r="B46" s="76" t="s">
        <v>24</v>
      </c>
      <c r="C46" s="27">
        <f t="shared" si="17"/>
        <v>17580.5</v>
      </c>
      <c r="D46" s="27">
        <f t="shared" si="17"/>
        <v>17081.7</v>
      </c>
      <c r="E46" s="28">
        <f t="shared" si="15"/>
        <v>97.16276556411934</v>
      </c>
      <c r="F46" s="27">
        <v>0</v>
      </c>
      <c r="G46" s="27">
        <v>0</v>
      </c>
      <c r="H46" s="27">
        <v>13736.2</v>
      </c>
      <c r="I46" s="27">
        <v>13736.2</v>
      </c>
      <c r="J46" s="27">
        <v>3844.3</v>
      </c>
      <c r="K46" s="27">
        <v>3345.5</v>
      </c>
      <c r="L46" s="27">
        <v>0</v>
      </c>
      <c r="M46" s="27">
        <v>0</v>
      </c>
      <c r="N46" s="27">
        <v>0</v>
      </c>
      <c r="O46" s="27">
        <v>0</v>
      </c>
      <c r="P46" s="29">
        <f t="shared" si="16"/>
        <v>17081.7</v>
      </c>
    </row>
    <row r="47" spans="1:416" s="8" customFormat="1">
      <c r="A47" s="74" t="s">
        <v>29</v>
      </c>
      <c r="B47" s="76"/>
      <c r="C47" s="9">
        <f>C42+C43+C44+C45+C46</f>
        <v>92970.8</v>
      </c>
      <c r="D47" s="9">
        <f>D42+D43+D44+D45+D46</f>
        <v>91962.8</v>
      </c>
      <c r="E47" s="50">
        <f t="shared" si="15"/>
        <v>98.915788613198984</v>
      </c>
      <c r="F47" s="9">
        <f>F42+F43+F44+F45+F46</f>
        <v>0</v>
      </c>
      <c r="G47" s="9">
        <f t="shared" ref="G47:P47" si="18">G42+G43+G44+G45+G46</f>
        <v>0</v>
      </c>
      <c r="H47" s="9">
        <f t="shared" si="18"/>
        <v>72167.599999999991</v>
      </c>
      <c r="I47" s="9">
        <f t="shared" si="18"/>
        <v>71658.599999999991</v>
      </c>
      <c r="J47" s="9">
        <f t="shared" si="18"/>
        <v>20803.199999999997</v>
      </c>
      <c r="K47" s="9">
        <f t="shared" si="18"/>
        <v>20304.2</v>
      </c>
      <c r="L47" s="9">
        <f t="shared" si="18"/>
        <v>0</v>
      </c>
      <c r="M47" s="9">
        <f t="shared" si="18"/>
        <v>0</v>
      </c>
      <c r="N47" s="9">
        <f t="shared" si="18"/>
        <v>0</v>
      </c>
      <c r="O47" s="9">
        <f t="shared" si="18"/>
        <v>0</v>
      </c>
      <c r="P47" s="22">
        <f t="shared" si="18"/>
        <v>91962.8</v>
      </c>
    </row>
    <row r="48" spans="1:416" s="8" customFormat="1" ht="12.75" customHeight="1">
      <c r="A48" s="171" t="s">
        <v>45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1:16" s="8" customFormat="1" ht="63" customHeight="1">
      <c r="A49" s="73" t="s">
        <v>46</v>
      </c>
      <c r="B49" s="76" t="s">
        <v>24</v>
      </c>
      <c r="C49" s="27">
        <f>F49+H49+J49+L49+N49</f>
        <v>82.7</v>
      </c>
      <c r="D49" s="27">
        <f>G49+I49+K49+M49+O49</f>
        <v>82.4</v>
      </c>
      <c r="E49" s="28">
        <f t="shared" si="15"/>
        <v>99.637243047158407</v>
      </c>
      <c r="F49" s="9">
        <v>0</v>
      </c>
      <c r="G49" s="9">
        <v>0</v>
      </c>
      <c r="H49" s="9">
        <v>0</v>
      </c>
      <c r="I49" s="9">
        <v>0</v>
      </c>
      <c r="J49" s="9">
        <v>82.7</v>
      </c>
      <c r="K49" s="9">
        <v>82.4</v>
      </c>
      <c r="L49" s="9">
        <v>0</v>
      </c>
      <c r="M49" s="9">
        <v>0</v>
      </c>
      <c r="N49" s="9">
        <v>0</v>
      </c>
      <c r="O49" s="9">
        <v>0</v>
      </c>
      <c r="P49" s="29">
        <f>D49</f>
        <v>82.4</v>
      </c>
    </row>
    <row r="50" spans="1:16" s="8" customFormat="1" ht="57.75" customHeight="1">
      <c r="A50" s="73" t="s">
        <v>47</v>
      </c>
      <c r="B50" s="76" t="s">
        <v>24</v>
      </c>
      <c r="C50" s="27">
        <f t="shared" ref="C50:D54" si="19">F50+H50+J50+L50+N50</f>
        <v>78.2</v>
      </c>
      <c r="D50" s="27">
        <f t="shared" si="19"/>
        <v>46.5</v>
      </c>
      <c r="E50" s="28">
        <f t="shared" si="15"/>
        <v>59.462915601023013</v>
      </c>
      <c r="F50" s="27">
        <v>0</v>
      </c>
      <c r="G50" s="27">
        <v>0</v>
      </c>
      <c r="H50" s="27">
        <v>0</v>
      </c>
      <c r="I50" s="27">
        <v>0</v>
      </c>
      <c r="J50" s="27">
        <v>78.2</v>
      </c>
      <c r="K50" s="27">
        <v>46.5</v>
      </c>
      <c r="L50" s="27">
        <v>0</v>
      </c>
      <c r="M50" s="27">
        <v>0</v>
      </c>
      <c r="N50" s="27">
        <v>0</v>
      </c>
      <c r="O50" s="27">
        <v>0</v>
      </c>
      <c r="P50" s="29">
        <f t="shared" ref="P50:P54" si="20">D50</f>
        <v>46.5</v>
      </c>
    </row>
    <row r="51" spans="1:16" s="3" customFormat="1" ht="59.25" customHeight="1">
      <c r="A51" s="73" t="s">
        <v>48</v>
      </c>
      <c r="B51" s="76" t="s">
        <v>24</v>
      </c>
      <c r="C51" s="27">
        <f t="shared" si="19"/>
        <v>62.5</v>
      </c>
      <c r="D51" s="27">
        <f t="shared" si="19"/>
        <v>0</v>
      </c>
      <c r="E51" s="28">
        <f t="shared" si="15"/>
        <v>0</v>
      </c>
      <c r="F51" s="27">
        <v>0</v>
      </c>
      <c r="G51" s="27">
        <v>0</v>
      </c>
      <c r="H51" s="27">
        <v>0</v>
      </c>
      <c r="I51" s="27">
        <v>0</v>
      </c>
      <c r="J51" s="27">
        <v>62.5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9">
        <f t="shared" si="20"/>
        <v>0</v>
      </c>
    </row>
    <row r="52" spans="1:16" s="3" customFormat="1" ht="63" customHeight="1">
      <c r="A52" s="73" t="s">
        <v>49</v>
      </c>
      <c r="B52" s="76" t="s">
        <v>24</v>
      </c>
      <c r="C52" s="27">
        <f t="shared" si="19"/>
        <v>2.4</v>
      </c>
      <c r="D52" s="27">
        <f t="shared" si="19"/>
        <v>0</v>
      </c>
      <c r="E52" s="28">
        <f t="shared" si="15"/>
        <v>0</v>
      </c>
      <c r="F52" s="27">
        <v>0</v>
      </c>
      <c r="G52" s="27">
        <v>0</v>
      </c>
      <c r="H52" s="27">
        <v>0</v>
      </c>
      <c r="I52" s="27">
        <v>0</v>
      </c>
      <c r="J52" s="27">
        <v>2.4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9">
        <f t="shared" si="20"/>
        <v>0</v>
      </c>
    </row>
    <row r="53" spans="1:16" s="3" customFormat="1" ht="36">
      <c r="A53" s="73" t="s">
        <v>32</v>
      </c>
      <c r="B53" s="76" t="s">
        <v>24</v>
      </c>
      <c r="C53" s="27">
        <f t="shared" si="19"/>
        <v>100</v>
      </c>
      <c r="D53" s="27">
        <f t="shared" si="19"/>
        <v>100</v>
      </c>
      <c r="E53" s="28">
        <f t="shared" si="15"/>
        <v>100</v>
      </c>
      <c r="F53" s="27">
        <v>0</v>
      </c>
      <c r="G53" s="27">
        <v>0</v>
      </c>
      <c r="H53" s="27">
        <v>0</v>
      </c>
      <c r="I53" s="27">
        <v>0</v>
      </c>
      <c r="J53" s="27">
        <v>100</v>
      </c>
      <c r="K53" s="27">
        <v>100</v>
      </c>
      <c r="L53" s="27">
        <v>0</v>
      </c>
      <c r="M53" s="27">
        <v>0</v>
      </c>
      <c r="N53" s="27">
        <v>0</v>
      </c>
      <c r="O53" s="27">
        <v>0</v>
      </c>
      <c r="P53" s="29">
        <f t="shared" si="20"/>
        <v>100</v>
      </c>
    </row>
    <row r="54" spans="1:16" s="3" customFormat="1" ht="36">
      <c r="A54" s="77" t="s">
        <v>50</v>
      </c>
      <c r="B54" s="76" t="s">
        <v>24</v>
      </c>
      <c r="C54" s="27">
        <f>F54+H54+J54+L54+N54</f>
        <v>9117</v>
      </c>
      <c r="D54" s="27">
        <f t="shared" si="19"/>
        <v>8728.5</v>
      </c>
      <c r="E54" s="28">
        <f t="shared" si="15"/>
        <v>95.738729845343869</v>
      </c>
      <c r="F54" s="27">
        <v>0</v>
      </c>
      <c r="G54" s="27">
        <v>0</v>
      </c>
      <c r="H54" s="27">
        <v>0</v>
      </c>
      <c r="I54" s="27">
        <v>0</v>
      </c>
      <c r="J54" s="27">
        <v>9117</v>
      </c>
      <c r="K54" s="27">
        <v>8728.5</v>
      </c>
      <c r="L54" s="27">
        <v>0</v>
      </c>
      <c r="M54" s="27">
        <v>0</v>
      </c>
      <c r="N54" s="27">
        <v>0</v>
      </c>
      <c r="O54" s="27">
        <v>0</v>
      </c>
      <c r="P54" s="29">
        <f t="shared" si="20"/>
        <v>8728.5</v>
      </c>
    </row>
    <row r="55" spans="1:16" s="3" customFormat="1">
      <c r="A55" s="78" t="s">
        <v>29</v>
      </c>
      <c r="B55" s="76"/>
      <c r="C55" s="9">
        <f>SUM(C49:C54)</f>
        <v>9442.7999999999993</v>
      </c>
      <c r="D55" s="9">
        <f>SUM(D49:D54)</f>
        <v>8957.4</v>
      </c>
      <c r="E55" s="28">
        <f t="shared" si="15"/>
        <v>94.85957554962512</v>
      </c>
      <c r="F55" s="9">
        <f>SUM(F50:F54)</f>
        <v>0</v>
      </c>
      <c r="G55" s="9">
        <f>SUM(G50:G54)</f>
        <v>0</v>
      </c>
      <c r="H55" s="9">
        <f>SUM(H50:H54)</f>
        <v>0</v>
      </c>
      <c r="I55" s="9">
        <f>SUM(I50:I54)</f>
        <v>0</v>
      </c>
      <c r="J55" s="9">
        <f>SUM(J49:J54)</f>
        <v>9442.7999999999993</v>
      </c>
      <c r="K55" s="9">
        <f>SUM(K49:K54)</f>
        <v>8957.4</v>
      </c>
      <c r="L55" s="9">
        <f t="shared" ref="L55:O55" si="21">SUM(L49:L54)</f>
        <v>0</v>
      </c>
      <c r="M55" s="9">
        <f t="shared" si="21"/>
        <v>0</v>
      </c>
      <c r="N55" s="9">
        <f t="shared" si="21"/>
        <v>0</v>
      </c>
      <c r="O55" s="9">
        <f t="shared" si="21"/>
        <v>0</v>
      </c>
      <c r="P55" s="22">
        <f>SUM(P49:P54)</f>
        <v>8957.4</v>
      </c>
    </row>
    <row r="56" spans="1:16" s="3" customFormat="1">
      <c r="A56" s="165" t="s">
        <v>51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7"/>
    </row>
    <row r="57" spans="1:16" s="3" customFormat="1" ht="36">
      <c r="A57" s="73" t="s">
        <v>52</v>
      </c>
      <c r="B57" s="76" t="s">
        <v>24</v>
      </c>
      <c r="C57" s="27">
        <f>F57+H57+J57</f>
        <v>1570.6</v>
      </c>
      <c r="D57" s="27">
        <f>G57+I57+K57</f>
        <v>1570.6</v>
      </c>
      <c r="E57" s="28">
        <f>D57/C57*100</f>
        <v>100</v>
      </c>
      <c r="F57" s="27">
        <v>0</v>
      </c>
      <c r="G57" s="27">
        <v>0</v>
      </c>
      <c r="H57" s="27">
        <v>0</v>
      </c>
      <c r="I57" s="27">
        <v>0</v>
      </c>
      <c r="J57" s="27">
        <v>1570.6</v>
      </c>
      <c r="K57" s="27">
        <v>1570.6</v>
      </c>
      <c r="L57" s="27">
        <v>0</v>
      </c>
      <c r="M57" s="27">
        <v>0</v>
      </c>
      <c r="N57" s="27">
        <v>0</v>
      </c>
      <c r="O57" s="27">
        <v>0</v>
      </c>
      <c r="P57" s="29">
        <f>D57</f>
        <v>1570.6</v>
      </c>
    </row>
    <row r="58" spans="1:16" s="3" customFormat="1" ht="24">
      <c r="A58" s="73" t="s">
        <v>53</v>
      </c>
      <c r="B58" s="76" t="s">
        <v>54</v>
      </c>
      <c r="C58" s="27">
        <f>F58+H58+J58</f>
        <v>3345.8</v>
      </c>
      <c r="D58" s="27">
        <f t="shared" ref="D58:D60" si="22">G58+I58+K58</f>
        <v>3191</v>
      </c>
      <c r="E58" s="28">
        <f t="shared" ref="E58:E62" si="23">D58/C58*100</f>
        <v>95.373303843624839</v>
      </c>
      <c r="F58" s="27">
        <v>0</v>
      </c>
      <c r="G58" s="27">
        <v>0</v>
      </c>
      <c r="H58" s="27">
        <v>3345.8</v>
      </c>
      <c r="I58" s="27">
        <v>3191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9">
        <f>G58+I58+K58</f>
        <v>3191</v>
      </c>
    </row>
    <row r="59" spans="1:16" s="3" customFormat="1" ht="36">
      <c r="A59" s="73" t="s">
        <v>55</v>
      </c>
      <c r="B59" s="76" t="s">
        <v>24</v>
      </c>
      <c r="C59" s="27">
        <f>F59+H59+J59</f>
        <v>160</v>
      </c>
      <c r="D59" s="27">
        <f t="shared" si="22"/>
        <v>160</v>
      </c>
      <c r="E59" s="28">
        <f t="shared" si="23"/>
        <v>100</v>
      </c>
      <c r="F59" s="27">
        <v>0</v>
      </c>
      <c r="G59" s="27">
        <v>0</v>
      </c>
      <c r="H59" s="27">
        <v>0</v>
      </c>
      <c r="I59" s="27">
        <v>0</v>
      </c>
      <c r="J59" s="27">
        <v>160</v>
      </c>
      <c r="K59" s="27">
        <v>160</v>
      </c>
      <c r="L59" s="27">
        <v>0</v>
      </c>
      <c r="M59" s="27">
        <v>0</v>
      </c>
      <c r="N59" s="27">
        <v>0</v>
      </c>
      <c r="O59" s="27">
        <v>0</v>
      </c>
      <c r="P59" s="29">
        <f t="shared" ref="P59:P60" si="24">G59+I59+K59</f>
        <v>160</v>
      </c>
    </row>
    <row r="60" spans="1:16" s="3" customFormat="1" ht="36">
      <c r="A60" s="79" t="s">
        <v>56</v>
      </c>
      <c r="B60" s="76" t="s">
        <v>24</v>
      </c>
      <c r="C60" s="27">
        <f>F60+H60+J60</f>
        <v>155</v>
      </c>
      <c r="D60" s="27">
        <f t="shared" si="22"/>
        <v>155</v>
      </c>
      <c r="E60" s="28">
        <f t="shared" si="23"/>
        <v>100</v>
      </c>
      <c r="F60" s="27">
        <v>0</v>
      </c>
      <c r="G60" s="27">
        <v>0</v>
      </c>
      <c r="H60" s="27">
        <v>0</v>
      </c>
      <c r="I60" s="27">
        <v>0</v>
      </c>
      <c r="J60" s="27">
        <v>155</v>
      </c>
      <c r="K60" s="27">
        <v>155</v>
      </c>
      <c r="L60" s="27">
        <v>0</v>
      </c>
      <c r="M60" s="27">
        <v>0</v>
      </c>
      <c r="N60" s="27">
        <v>0</v>
      </c>
      <c r="O60" s="27">
        <v>0</v>
      </c>
      <c r="P60" s="29">
        <f t="shared" si="24"/>
        <v>155</v>
      </c>
    </row>
    <row r="61" spans="1:16" s="3" customFormat="1" ht="15.75" thickBot="1">
      <c r="A61" s="80" t="s">
        <v>29</v>
      </c>
      <c r="B61" s="81"/>
      <c r="C61" s="20">
        <f>SUM(C57:C60)</f>
        <v>5231.3999999999996</v>
      </c>
      <c r="D61" s="20">
        <f>SUM(D57:D60)</f>
        <v>5076.6000000000004</v>
      </c>
      <c r="E61" s="51">
        <f t="shared" si="23"/>
        <v>97.040945062507177</v>
      </c>
      <c r="F61" s="20">
        <f t="shared" ref="F61:O61" si="25">SUM(F57:F60)</f>
        <v>0</v>
      </c>
      <c r="G61" s="20">
        <f t="shared" si="25"/>
        <v>0</v>
      </c>
      <c r="H61" s="20">
        <f t="shared" si="25"/>
        <v>3345.8</v>
      </c>
      <c r="I61" s="20">
        <f t="shared" si="25"/>
        <v>3191</v>
      </c>
      <c r="J61" s="20">
        <f t="shared" si="25"/>
        <v>1885.6</v>
      </c>
      <c r="K61" s="20">
        <f t="shared" si="25"/>
        <v>1885.6</v>
      </c>
      <c r="L61" s="20">
        <f t="shared" si="25"/>
        <v>0</v>
      </c>
      <c r="M61" s="20">
        <f t="shared" si="25"/>
        <v>0</v>
      </c>
      <c r="N61" s="20">
        <f t="shared" si="25"/>
        <v>0</v>
      </c>
      <c r="O61" s="20">
        <f t="shared" si="25"/>
        <v>0</v>
      </c>
      <c r="P61" s="21">
        <f>SUM(P57:P60)</f>
        <v>5076.6000000000004</v>
      </c>
    </row>
    <row r="62" spans="1:16" s="5" customFormat="1">
      <c r="A62" s="82" t="s">
        <v>18</v>
      </c>
      <c r="B62" s="83"/>
      <c r="C62" s="84">
        <f>C27+C40+C47+C55+C61</f>
        <v>978529.30000000016</v>
      </c>
      <c r="D62" s="84">
        <f>D27+D40+D47+D55+D61</f>
        <v>969559.70000000007</v>
      </c>
      <c r="E62" s="52">
        <f t="shared" si="23"/>
        <v>99.083359077750657</v>
      </c>
      <c r="F62" s="84">
        <f t="shared" ref="F62:P62" si="26">F27+F40+F47+F55+F61</f>
        <v>37698.9</v>
      </c>
      <c r="G62" s="84">
        <f t="shared" si="26"/>
        <v>36500.1</v>
      </c>
      <c r="H62" s="84">
        <f t="shared" si="26"/>
        <v>659818.1</v>
      </c>
      <c r="I62" s="84">
        <f t="shared" si="26"/>
        <v>654213.9</v>
      </c>
      <c r="J62" s="84">
        <f t="shared" si="26"/>
        <v>281012.3</v>
      </c>
      <c r="K62" s="84">
        <f t="shared" si="26"/>
        <v>278845.7</v>
      </c>
      <c r="L62" s="84">
        <f t="shared" si="26"/>
        <v>0</v>
      </c>
      <c r="M62" s="84">
        <f t="shared" si="26"/>
        <v>0</v>
      </c>
      <c r="N62" s="84">
        <f t="shared" si="26"/>
        <v>0</v>
      </c>
      <c r="O62" s="84">
        <f t="shared" si="26"/>
        <v>0</v>
      </c>
      <c r="P62" s="124">
        <f t="shared" si="26"/>
        <v>969559.70000000007</v>
      </c>
    </row>
    <row r="63" spans="1:16" s="5" customFormat="1" ht="72">
      <c r="A63" s="73" t="s">
        <v>57</v>
      </c>
      <c r="B63" s="61" t="s">
        <v>24</v>
      </c>
      <c r="C63" s="27">
        <f>F63+H63+J63+L63+N63</f>
        <v>22699.3</v>
      </c>
      <c r="D63" s="27">
        <f>G63+I63+K63</f>
        <v>17447.59</v>
      </c>
      <c r="E63" s="28">
        <f>D63/C63*100</f>
        <v>76.864000211460265</v>
      </c>
      <c r="F63" s="20">
        <v>20409</v>
      </c>
      <c r="G63" s="20">
        <v>15687.1</v>
      </c>
      <c r="H63" s="20">
        <v>2267.6</v>
      </c>
      <c r="I63" s="20">
        <v>1743</v>
      </c>
      <c r="J63" s="20">
        <v>22.7</v>
      </c>
      <c r="K63" s="20">
        <v>17.489999999999998</v>
      </c>
      <c r="L63" s="20">
        <v>0</v>
      </c>
      <c r="M63" s="20">
        <v>0</v>
      </c>
      <c r="N63" s="20">
        <v>0</v>
      </c>
      <c r="O63" s="20">
        <v>0</v>
      </c>
      <c r="P63" s="21">
        <f>D63</f>
        <v>17447.59</v>
      </c>
    </row>
    <row r="64" spans="1:16" s="5" customFormat="1" ht="96">
      <c r="A64" s="73" t="s">
        <v>58</v>
      </c>
      <c r="B64" s="61" t="s">
        <v>24</v>
      </c>
      <c r="C64" s="27">
        <f t="shared" ref="C64:C66" si="27">F64+H64+J64+L64+N64</f>
        <v>304.70000000000005</v>
      </c>
      <c r="D64" s="27">
        <f>G64+I64+K64</f>
        <v>236.04</v>
      </c>
      <c r="E64" s="28">
        <f t="shared" ref="E64:E67" si="28">D64/C64*100</f>
        <v>77.466360354446977</v>
      </c>
      <c r="F64" s="20">
        <v>0</v>
      </c>
      <c r="G64" s="20">
        <v>0</v>
      </c>
      <c r="H64" s="20">
        <v>271.10000000000002</v>
      </c>
      <c r="I64" s="20">
        <v>210.04</v>
      </c>
      <c r="J64" s="20">
        <v>33.6</v>
      </c>
      <c r="K64" s="20">
        <v>26</v>
      </c>
      <c r="L64" s="20">
        <v>0</v>
      </c>
      <c r="M64" s="20">
        <v>0</v>
      </c>
      <c r="N64" s="20">
        <v>0</v>
      </c>
      <c r="O64" s="20">
        <v>0</v>
      </c>
      <c r="P64" s="21">
        <f t="shared" ref="P64:P66" si="29">D64</f>
        <v>236.04</v>
      </c>
    </row>
    <row r="65" spans="1:16" s="5" customFormat="1" ht="72">
      <c r="A65" s="73" t="s">
        <v>59</v>
      </c>
      <c r="B65" s="61" t="s">
        <v>24</v>
      </c>
      <c r="C65" s="27">
        <f t="shared" si="27"/>
        <v>12976</v>
      </c>
      <c r="D65" s="27">
        <f t="shared" ref="D65:D66" si="30">G65+I65+K65</f>
        <v>11008.07</v>
      </c>
      <c r="E65" s="28">
        <f t="shared" si="28"/>
        <v>84.834078298397046</v>
      </c>
      <c r="F65" s="20">
        <v>0</v>
      </c>
      <c r="G65" s="20">
        <v>0</v>
      </c>
      <c r="H65" s="20">
        <v>12976</v>
      </c>
      <c r="I65" s="20">
        <v>11008.07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1">
        <f t="shared" si="29"/>
        <v>11008.07</v>
      </c>
    </row>
    <row r="66" spans="1:16" s="5" customFormat="1" ht="72">
      <c r="A66" s="73" t="s">
        <v>60</v>
      </c>
      <c r="B66" s="61" t="s">
        <v>24</v>
      </c>
      <c r="C66" s="27">
        <f t="shared" si="27"/>
        <v>153.4</v>
      </c>
      <c r="D66" s="27">
        <f t="shared" si="30"/>
        <v>116.10000000000001</v>
      </c>
      <c r="E66" s="28">
        <f t="shared" si="28"/>
        <v>75.684485006518912</v>
      </c>
      <c r="F66" s="20">
        <v>0</v>
      </c>
      <c r="G66" s="20">
        <v>0</v>
      </c>
      <c r="H66" s="20">
        <v>43.9</v>
      </c>
      <c r="I66" s="20">
        <v>33.200000000000003</v>
      </c>
      <c r="J66" s="20">
        <v>109.5</v>
      </c>
      <c r="K66" s="20">
        <v>82.9</v>
      </c>
      <c r="L66" s="20">
        <v>0</v>
      </c>
      <c r="M66" s="20">
        <v>0</v>
      </c>
      <c r="N66" s="20">
        <v>0</v>
      </c>
      <c r="O66" s="20">
        <v>0</v>
      </c>
      <c r="P66" s="21">
        <f t="shared" si="29"/>
        <v>116.10000000000001</v>
      </c>
    </row>
    <row r="67" spans="1:16" s="5" customFormat="1" ht="15.75" thickBot="1">
      <c r="A67" s="125" t="s">
        <v>29</v>
      </c>
      <c r="B67" s="123"/>
      <c r="C67" s="32">
        <f>C63+C64+C65+C66</f>
        <v>36133.4</v>
      </c>
      <c r="D67" s="32">
        <f>D63+D64+D65+D66</f>
        <v>28807.8</v>
      </c>
      <c r="E67" s="31">
        <f t="shared" si="28"/>
        <v>79.726236667460014</v>
      </c>
      <c r="F67" s="32">
        <f>F63+F64+F65+F66</f>
        <v>20409</v>
      </c>
      <c r="G67" s="32">
        <f t="shared" ref="G67:O67" si="31">G63+G64+G65+G66</f>
        <v>15687.1</v>
      </c>
      <c r="H67" s="32">
        <f t="shared" si="31"/>
        <v>15558.6</v>
      </c>
      <c r="I67" s="32">
        <f t="shared" si="31"/>
        <v>12994.310000000001</v>
      </c>
      <c r="J67" s="32">
        <f t="shared" si="31"/>
        <v>165.8</v>
      </c>
      <c r="K67" s="32">
        <f t="shared" si="31"/>
        <v>126.39</v>
      </c>
      <c r="L67" s="32">
        <f t="shared" si="31"/>
        <v>0</v>
      </c>
      <c r="M67" s="32">
        <f t="shared" si="31"/>
        <v>0</v>
      </c>
      <c r="N67" s="32">
        <f t="shared" si="31"/>
        <v>0</v>
      </c>
      <c r="O67" s="32">
        <f t="shared" si="31"/>
        <v>0</v>
      </c>
      <c r="P67" s="33">
        <f>P63+P64+P65+P66</f>
        <v>28807.8</v>
      </c>
    </row>
    <row r="68" spans="1:16" s="5" customFormat="1" ht="15.75" thickBot="1">
      <c r="A68" s="62" t="s">
        <v>18</v>
      </c>
      <c r="B68" s="63"/>
      <c r="C68" s="68">
        <f>C27+C40+C47+C55+C61+C67</f>
        <v>1014662.7000000002</v>
      </c>
      <c r="D68" s="68">
        <f>D27+D40+D47+D55+D61+D67</f>
        <v>998367.50000000012</v>
      </c>
      <c r="E68" s="53">
        <f>D68/C68*100</f>
        <v>98.394027887296915</v>
      </c>
      <c r="F68" s="68">
        <f t="shared" ref="F68:P68" si="32">F27+F40+F47+F55+F61+F67</f>
        <v>58107.9</v>
      </c>
      <c r="G68" s="68">
        <f t="shared" si="32"/>
        <v>52187.199999999997</v>
      </c>
      <c r="H68" s="68">
        <f t="shared" si="32"/>
        <v>675376.7</v>
      </c>
      <c r="I68" s="68">
        <f t="shared" si="32"/>
        <v>667208.21000000008</v>
      </c>
      <c r="J68" s="68">
        <f t="shared" si="32"/>
        <v>281178.09999999998</v>
      </c>
      <c r="K68" s="68">
        <f t="shared" si="32"/>
        <v>278972.09000000003</v>
      </c>
      <c r="L68" s="68">
        <f t="shared" si="32"/>
        <v>0</v>
      </c>
      <c r="M68" s="68">
        <f t="shared" si="32"/>
        <v>0</v>
      </c>
      <c r="N68" s="68">
        <f t="shared" si="32"/>
        <v>0</v>
      </c>
      <c r="O68" s="68">
        <f t="shared" si="32"/>
        <v>0</v>
      </c>
      <c r="P68" s="70">
        <f t="shared" si="32"/>
        <v>998367.50000000012</v>
      </c>
    </row>
    <row r="69" spans="1:16" s="3" customFormat="1" ht="16.5" customHeight="1" thickBot="1">
      <c r="A69" s="168" t="s">
        <v>61</v>
      </c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70"/>
    </row>
    <row r="70" spans="1:16" s="3" customFormat="1">
      <c r="A70" s="178" t="s">
        <v>117</v>
      </c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80"/>
    </row>
    <row r="71" spans="1:16" s="3" customFormat="1" ht="119.25" customHeight="1">
      <c r="A71" s="126" t="s">
        <v>127</v>
      </c>
      <c r="B71" s="76" t="s">
        <v>62</v>
      </c>
      <c r="C71" s="27">
        <f>F71+H71+J71+L71</f>
        <v>1200</v>
      </c>
      <c r="D71" s="27">
        <f>G71+I71+K71+M71</f>
        <v>1123.5</v>
      </c>
      <c r="E71" s="28">
        <f t="shared" ref="E71:E81" si="33">D71/C71*100</f>
        <v>93.625</v>
      </c>
      <c r="F71" s="27">
        <v>0</v>
      </c>
      <c r="G71" s="27">
        <v>0</v>
      </c>
      <c r="H71" s="27">
        <v>0</v>
      </c>
      <c r="I71" s="27">
        <v>0</v>
      </c>
      <c r="J71" s="27">
        <v>1200</v>
      </c>
      <c r="K71" s="27">
        <v>1123.5</v>
      </c>
      <c r="L71" s="27">
        <v>0</v>
      </c>
      <c r="M71" s="27">
        <v>0</v>
      </c>
      <c r="N71" s="27">
        <v>0</v>
      </c>
      <c r="O71" s="27">
        <v>0</v>
      </c>
      <c r="P71" s="29">
        <f>G71+I71+K71+M71+O71</f>
        <v>1123.5</v>
      </c>
    </row>
    <row r="72" spans="1:16" s="3" customFormat="1" ht="57" customHeight="1">
      <c r="A72" s="73" t="s">
        <v>63</v>
      </c>
      <c r="B72" s="76" t="s">
        <v>62</v>
      </c>
      <c r="C72" s="27">
        <f>F72+H72+J72+L72</f>
        <v>580.4</v>
      </c>
      <c r="D72" s="27">
        <f>G72+I72+K72+M72</f>
        <v>580.29999999999995</v>
      </c>
      <c r="E72" s="28">
        <f t="shared" si="33"/>
        <v>99.982770503101307</v>
      </c>
      <c r="F72" s="27">
        <v>0</v>
      </c>
      <c r="G72" s="27">
        <v>0</v>
      </c>
      <c r="H72" s="27">
        <v>290</v>
      </c>
      <c r="I72" s="27">
        <v>290</v>
      </c>
      <c r="J72" s="27">
        <v>290.39999999999998</v>
      </c>
      <c r="K72" s="27">
        <v>290.3</v>
      </c>
      <c r="L72" s="27">
        <v>0</v>
      </c>
      <c r="M72" s="27">
        <v>0</v>
      </c>
      <c r="N72" s="27">
        <v>0</v>
      </c>
      <c r="O72" s="27">
        <v>0</v>
      </c>
      <c r="P72" s="29">
        <f>G72+I72+K72+M72+O72</f>
        <v>580.29999999999995</v>
      </c>
    </row>
    <row r="73" spans="1:16" s="3" customFormat="1">
      <c r="A73" s="181" t="s">
        <v>116</v>
      </c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3"/>
    </row>
    <row r="74" spans="1:16" s="3" customFormat="1" ht="81" customHeight="1">
      <c r="A74" s="73" t="s">
        <v>64</v>
      </c>
      <c r="B74" s="76" t="s">
        <v>62</v>
      </c>
      <c r="C74" s="27">
        <f>F74+H74+J74+L74</f>
        <v>79</v>
      </c>
      <c r="D74" s="27">
        <f>G74+I74+K74+M74</f>
        <v>79</v>
      </c>
      <c r="E74" s="28">
        <f t="shared" si="33"/>
        <v>100</v>
      </c>
      <c r="F74" s="27">
        <v>0</v>
      </c>
      <c r="G74" s="27">
        <v>0</v>
      </c>
      <c r="H74" s="27">
        <v>48</v>
      </c>
      <c r="I74" s="27">
        <v>48</v>
      </c>
      <c r="J74" s="27">
        <v>31</v>
      </c>
      <c r="K74" s="27">
        <v>31</v>
      </c>
      <c r="L74" s="27">
        <v>0</v>
      </c>
      <c r="M74" s="27">
        <v>0</v>
      </c>
      <c r="N74" s="27">
        <v>0</v>
      </c>
      <c r="O74" s="27">
        <v>0</v>
      </c>
      <c r="P74" s="29">
        <f>G74+I74+K74</f>
        <v>79</v>
      </c>
    </row>
    <row r="75" spans="1:16" s="3" customFormat="1" ht="52.5" customHeight="1">
      <c r="A75" s="85" t="s">
        <v>65</v>
      </c>
      <c r="B75" s="76" t="s">
        <v>62</v>
      </c>
      <c r="C75" s="27">
        <f t="shared" ref="C75:D80" si="34">F75+H75+J75+L75</f>
        <v>7</v>
      </c>
      <c r="D75" s="27">
        <f t="shared" si="34"/>
        <v>7</v>
      </c>
      <c r="E75" s="28">
        <f t="shared" si="33"/>
        <v>100</v>
      </c>
      <c r="F75" s="27">
        <v>0</v>
      </c>
      <c r="G75" s="27">
        <v>0</v>
      </c>
      <c r="H75" s="30">
        <v>0</v>
      </c>
      <c r="I75" s="30">
        <v>0</v>
      </c>
      <c r="J75" s="30">
        <v>7</v>
      </c>
      <c r="K75" s="27">
        <v>7</v>
      </c>
      <c r="L75" s="27">
        <v>0</v>
      </c>
      <c r="M75" s="27">
        <v>0</v>
      </c>
      <c r="N75" s="27">
        <v>0</v>
      </c>
      <c r="O75" s="27">
        <v>0</v>
      </c>
      <c r="P75" s="29">
        <f t="shared" ref="P75:P80" si="35">G75+I75+K75</f>
        <v>7</v>
      </c>
    </row>
    <row r="76" spans="1:16" s="3" customFormat="1" ht="52.5" customHeight="1">
      <c r="A76" s="85" t="s">
        <v>66</v>
      </c>
      <c r="B76" s="76" t="s">
        <v>62</v>
      </c>
      <c r="C76" s="27">
        <f t="shared" si="34"/>
        <v>40</v>
      </c>
      <c r="D76" s="27">
        <f t="shared" si="34"/>
        <v>13</v>
      </c>
      <c r="E76" s="28">
        <f t="shared" si="33"/>
        <v>32.5</v>
      </c>
      <c r="F76" s="27">
        <v>0</v>
      </c>
      <c r="G76" s="27">
        <v>0</v>
      </c>
      <c r="H76" s="30">
        <v>0</v>
      </c>
      <c r="I76" s="30">
        <v>0</v>
      </c>
      <c r="J76" s="30">
        <v>40</v>
      </c>
      <c r="K76" s="27">
        <v>13</v>
      </c>
      <c r="L76" s="27">
        <v>0</v>
      </c>
      <c r="M76" s="27">
        <v>0</v>
      </c>
      <c r="N76" s="27">
        <v>0</v>
      </c>
      <c r="O76" s="27">
        <v>0</v>
      </c>
      <c r="P76" s="29">
        <f t="shared" si="35"/>
        <v>13</v>
      </c>
    </row>
    <row r="77" spans="1:16" s="3" customFormat="1" ht="54.75" customHeight="1">
      <c r="A77" s="85" t="s">
        <v>67</v>
      </c>
      <c r="B77" s="76" t="s">
        <v>62</v>
      </c>
      <c r="C77" s="27">
        <f t="shared" si="34"/>
        <v>50</v>
      </c>
      <c r="D77" s="27">
        <f t="shared" si="34"/>
        <v>50</v>
      </c>
      <c r="E77" s="28">
        <f t="shared" si="33"/>
        <v>100</v>
      </c>
      <c r="F77" s="27">
        <v>0</v>
      </c>
      <c r="G77" s="27">
        <v>0</v>
      </c>
      <c r="H77" s="30">
        <v>0</v>
      </c>
      <c r="I77" s="30">
        <v>0</v>
      </c>
      <c r="J77" s="30">
        <v>50</v>
      </c>
      <c r="K77" s="27">
        <v>50</v>
      </c>
      <c r="L77" s="27">
        <v>0</v>
      </c>
      <c r="M77" s="27">
        <v>0</v>
      </c>
      <c r="N77" s="27">
        <v>0</v>
      </c>
      <c r="O77" s="27">
        <v>0</v>
      </c>
      <c r="P77" s="29">
        <f t="shared" si="35"/>
        <v>50</v>
      </c>
    </row>
    <row r="78" spans="1:16" s="3" customFormat="1" ht="55.5" customHeight="1">
      <c r="A78" s="85" t="s">
        <v>68</v>
      </c>
      <c r="B78" s="61" t="s">
        <v>62</v>
      </c>
      <c r="C78" s="27">
        <f t="shared" si="34"/>
        <v>286.5</v>
      </c>
      <c r="D78" s="27">
        <f>G78+I78+K78+M78</f>
        <v>286.5</v>
      </c>
      <c r="E78" s="28">
        <f t="shared" si="33"/>
        <v>100</v>
      </c>
      <c r="F78" s="27">
        <v>0</v>
      </c>
      <c r="G78" s="27">
        <v>0</v>
      </c>
      <c r="H78" s="30">
        <v>200</v>
      </c>
      <c r="I78" s="30">
        <v>200</v>
      </c>
      <c r="J78" s="30">
        <v>86.5</v>
      </c>
      <c r="K78" s="30">
        <v>86.5</v>
      </c>
      <c r="L78" s="27">
        <v>0</v>
      </c>
      <c r="M78" s="27">
        <v>0</v>
      </c>
      <c r="N78" s="27">
        <v>0</v>
      </c>
      <c r="O78" s="27">
        <v>0</v>
      </c>
      <c r="P78" s="29">
        <f t="shared" si="35"/>
        <v>286.5</v>
      </c>
    </row>
    <row r="79" spans="1:16" s="3" customFormat="1" ht="57" customHeight="1">
      <c r="A79" s="85" t="s">
        <v>69</v>
      </c>
      <c r="B79" s="61" t="s">
        <v>62</v>
      </c>
      <c r="C79" s="27">
        <f t="shared" si="34"/>
        <v>77</v>
      </c>
      <c r="D79" s="27">
        <f>G79+I79+K79+M79</f>
        <v>77</v>
      </c>
      <c r="E79" s="28">
        <f t="shared" si="33"/>
        <v>100</v>
      </c>
      <c r="F79" s="27">
        <v>0</v>
      </c>
      <c r="G79" s="27">
        <v>0</v>
      </c>
      <c r="H79" s="30">
        <v>55.1</v>
      </c>
      <c r="I79" s="30">
        <v>55.1</v>
      </c>
      <c r="J79" s="30">
        <v>21.9</v>
      </c>
      <c r="K79" s="30">
        <v>21.9</v>
      </c>
      <c r="L79" s="30">
        <v>0</v>
      </c>
      <c r="M79" s="30">
        <v>0</v>
      </c>
      <c r="N79" s="30">
        <v>0</v>
      </c>
      <c r="O79" s="30">
        <v>0</v>
      </c>
      <c r="P79" s="29">
        <f t="shared" si="35"/>
        <v>77</v>
      </c>
    </row>
    <row r="80" spans="1:16" s="3" customFormat="1" ht="54.75" customHeight="1" thickBot="1">
      <c r="A80" s="85" t="s">
        <v>114</v>
      </c>
      <c r="B80" s="61" t="s">
        <v>62</v>
      </c>
      <c r="C80" s="27">
        <f t="shared" si="34"/>
        <v>152.5</v>
      </c>
      <c r="D80" s="27">
        <f t="shared" si="34"/>
        <v>152.5</v>
      </c>
      <c r="E80" s="31">
        <f t="shared" si="33"/>
        <v>100</v>
      </c>
      <c r="F80" s="27">
        <v>0</v>
      </c>
      <c r="G80" s="27">
        <v>0</v>
      </c>
      <c r="H80" s="30">
        <v>96.9</v>
      </c>
      <c r="I80" s="30">
        <v>96.9</v>
      </c>
      <c r="J80" s="30">
        <v>55.6</v>
      </c>
      <c r="K80" s="30">
        <v>55.6</v>
      </c>
      <c r="L80" s="30">
        <v>0</v>
      </c>
      <c r="M80" s="30">
        <v>0</v>
      </c>
      <c r="N80" s="30">
        <v>0</v>
      </c>
      <c r="O80" s="30">
        <v>0</v>
      </c>
      <c r="P80" s="29">
        <f t="shared" si="35"/>
        <v>152.5</v>
      </c>
    </row>
    <row r="81" spans="1:16" ht="24" customHeight="1" thickBot="1">
      <c r="A81" s="62" t="s">
        <v>18</v>
      </c>
      <c r="B81" s="63"/>
      <c r="C81" s="68">
        <f>SUM(C71:C80)</f>
        <v>2472.4</v>
      </c>
      <c r="D81" s="68">
        <f t="shared" ref="D81:O81" si="36">SUM(D71:D80)</f>
        <v>2368.8000000000002</v>
      </c>
      <c r="E81" s="53">
        <f t="shared" si="33"/>
        <v>95.809739524348814</v>
      </c>
      <c r="F81" s="86">
        <f t="shared" si="36"/>
        <v>0</v>
      </c>
      <c r="G81" s="68">
        <f t="shared" si="36"/>
        <v>0</v>
      </c>
      <c r="H81" s="68">
        <f t="shared" si="36"/>
        <v>690</v>
      </c>
      <c r="I81" s="68">
        <f t="shared" si="36"/>
        <v>690</v>
      </c>
      <c r="J81" s="68">
        <f t="shared" si="36"/>
        <v>1782.4</v>
      </c>
      <c r="K81" s="68">
        <f t="shared" si="36"/>
        <v>1678.8</v>
      </c>
      <c r="L81" s="68">
        <f t="shared" si="36"/>
        <v>0</v>
      </c>
      <c r="M81" s="68">
        <f t="shared" si="36"/>
        <v>0</v>
      </c>
      <c r="N81" s="68">
        <f t="shared" si="36"/>
        <v>0</v>
      </c>
      <c r="O81" s="68">
        <f t="shared" si="36"/>
        <v>0</v>
      </c>
      <c r="P81" s="70">
        <f>SUM(P71:P80)</f>
        <v>2368.8000000000002</v>
      </c>
    </row>
    <row r="82" spans="1:16" ht="21.75" customHeight="1" thickBot="1">
      <c r="A82" s="156" t="s">
        <v>128</v>
      </c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8"/>
    </row>
    <row r="83" spans="1:16" ht="15" customHeight="1">
      <c r="A83" s="184" t="s">
        <v>70</v>
      </c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6"/>
    </row>
    <row r="84" spans="1:16" ht="54.75" customHeight="1">
      <c r="A84" s="73" t="s">
        <v>71</v>
      </c>
      <c r="B84" s="76" t="s">
        <v>72</v>
      </c>
      <c r="C84" s="27">
        <f>F84+H84+J84+L84+N84</f>
        <v>14071.8</v>
      </c>
      <c r="D84" s="27">
        <f>G84+I84+K84+M84+O84</f>
        <v>14071.699999999999</v>
      </c>
      <c r="E84" s="28">
        <f>D84/C84*100</f>
        <v>99.999289358859556</v>
      </c>
      <c r="F84" s="27">
        <v>0</v>
      </c>
      <c r="G84" s="27">
        <v>0</v>
      </c>
      <c r="H84" s="27">
        <v>1434.9</v>
      </c>
      <c r="I84" s="27">
        <v>1434.9</v>
      </c>
      <c r="J84" s="27">
        <v>12636.9</v>
      </c>
      <c r="K84" s="27">
        <v>12636.8</v>
      </c>
      <c r="L84" s="27">
        <v>0</v>
      </c>
      <c r="M84" s="27">
        <v>0</v>
      </c>
      <c r="N84" s="27">
        <v>0</v>
      </c>
      <c r="O84" s="27">
        <v>0</v>
      </c>
      <c r="P84" s="29">
        <f t="shared" ref="P84:P89" si="37">I84+K84</f>
        <v>14071.699999999999</v>
      </c>
    </row>
    <row r="85" spans="1:16" ht="57.75" customHeight="1">
      <c r="A85" s="73" t="s">
        <v>73</v>
      </c>
      <c r="B85" s="76" t="s">
        <v>72</v>
      </c>
      <c r="C85" s="27">
        <f t="shared" ref="C85:D89" si="38">F85+H85+J85+L85+N85</f>
        <v>2321.8000000000002</v>
      </c>
      <c r="D85" s="27">
        <f t="shared" si="38"/>
        <v>2313.3000000000002</v>
      </c>
      <c r="E85" s="28">
        <f t="shared" ref="E85:E89" si="39">D85/C85*100</f>
        <v>99.633904729089494</v>
      </c>
      <c r="F85" s="27">
        <v>0</v>
      </c>
      <c r="G85" s="27">
        <v>0</v>
      </c>
      <c r="H85" s="27">
        <v>0</v>
      </c>
      <c r="I85" s="27">
        <v>0</v>
      </c>
      <c r="J85" s="27">
        <v>2321.8000000000002</v>
      </c>
      <c r="K85" s="27">
        <v>2313.3000000000002</v>
      </c>
      <c r="L85" s="27">
        <v>0</v>
      </c>
      <c r="M85" s="27">
        <v>0</v>
      </c>
      <c r="N85" s="27">
        <v>0</v>
      </c>
      <c r="O85" s="27">
        <v>0</v>
      </c>
      <c r="P85" s="29">
        <f t="shared" si="37"/>
        <v>2313.3000000000002</v>
      </c>
    </row>
    <row r="86" spans="1:16" ht="57.75" customHeight="1">
      <c r="A86" s="73" t="s">
        <v>74</v>
      </c>
      <c r="B86" s="76" t="s">
        <v>72</v>
      </c>
      <c r="C86" s="27">
        <f t="shared" si="38"/>
        <v>637.29999999999995</v>
      </c>
      <c r="D86" s="27">
        <f t="shared" si="38"/>
        <v>637.29999999999995</v>
      </c>
      <c r="E86" s="28">
        <f t="shared" si="39"/>
        <v>100</v>
      </c>
      <c r="F86" s="27">
        <v>0</v>
      </c>
      <c r="G86" s="27">
        <v>0</v>
      </c>
      <c r="H86" s="27">
        <v>42</v>
      </c>
      <c r="I86" s="27">
        <v>42</v>
      </c>
      <c r="J86" s="27">
        <v>595.29999999999995</v>
      </c>
      <c r="K86" s="27">
        <v>595.29999999999995</v>
      </c>
      <c r="L86" s="27">
        <v>0</v>
      </c>
      <c r="M86" s="27">
        <v>0</v>
      </c>
      <c r="N86" s="27">
        <v>0</v>
      </c>
      <c r="O86" s="27">
        <v>0</v>
      </c>
      <c r="P86" s="29">
        <f t="shared" si="37"/>
        <v>637.29999999999995</v>
      </c>
    </row>
    <row r="87" spans="1:16" ht="51.75" customHeight="1">
      <c r="A87" s="73" t="s">
        <v>75</v>
      </c>
      <c r="B87" s="76" t="s">
        <v>72</v>
      </c>
      <c r="C87" s="27">
        <f t="shared" si="38"/>
        <v>618.9</v>
      </c>
      <c r="D87" s="27">
        <f t="shared" si="38"/>
        <v>618.9</v>
      </c>
      <c r="E87" s="28">
        <f t="shared" si="39"/>
        <v>100</v>
      </c>
      <c r="F87" s="27">
        <v>0</v>
      </c>
      <c r="G87" s="27">
        <v>0</v>
      </c>
      <c r="H87" s="27">
        <v>550.79999999999995</v>
      </c>
      <c r="I87" s="27">
        <v>550.79999999999995</v>
      </c>
      <c r="J87" s="27">
        <v>68.099999999999994</v>
      </c>
      <c r="K87" s="27">
        <v>68.099999999999994</v>
      </c>
      <c r="L87" s="27">
        <v>0</v>
      </c>
      <c r="M87" s="27">
        <v>0</v>
      </c>
      <c r="N87" s="27">
        <v>0</v>
      </c>
      <c r="O87" s="27">
        <v>0</v>
      </c>
      <c r="P87" s="29">
        <f t="shared" si="37"/>
        <v>618.9</v>
      </c>
    </row>
    <row r="88" spans="1:16" ht="42.75" customHeight="1">
      <c r="A88" s="73" t="s">
        <v>76</v>
      </c>
      <c r="B88" s="76" t="s">
        <v>72</v>
      </c>
      <c r="C88" s="27">
        <f t="shared" si="38"/>
        <v>89.2</v>
      </c>
      <c r="D88" s="27">
        <f t="shared" si="38"/>
        <v>89.2</v>
      </c>
      <c r="E88" s="31">
        <f t="shared" si="39"/>
        <v>100</v>
      </c>
      <c r="F88" s="27">
        <v>0</v>
      </c>
      <c r="G88" s="27">
        <v>0</v>
      </c>
      <c r="H88" s="27">
        <v>0</v>
      </c>
      <c r="I88" s="27">
        <v>0</v>
      </c>
      <c r="J88" s="27">
        <v>89.2</v>
      </c>
      <c r="K88" s="27">
        <v>89.2</v>
      </c>
      <c r="L88" s="27">
        <v>0</v>
      </c>
      <c r="M88" s="27">
        <v>0</v>
      </c>
      <c r="N88" s="27">
        <v>0</v>
      </c>
      <c r="O88" s="27">
        <v>0</v>
      </c>
      <c r="P88" s="29">
        <f t="shared" si="37"/>
        <v>89.2</v>
      </c>
    </row>
    <row r="89" spans="1:16" ht="42.75" customHeight="1">
      <c r="A89" s="73" t="s">
        <v>125</v>
      </c>
      <c r="B89" s="76" t="s">
        <v>72</v>
      </c>
      <c r="C89" s="27">
        <f t="shared" si="38"/>
        <v>159.9</v>
      </c>
      <c r="D89" s="27">
        <f t="shared" si="38"/>
        <v>159.9</v>
      </c>
      <c r="E89" s="31">
        <f t="shared" si="39"/>
        <v>100</v>
      </c>
      <c r="F89" s="27">
        <v>0</v>
      </c>
      <c r="G89" s="27">
        <v>0</v>
      </c>
      <c r="H89" s="27">
        <v>0</v>
      </c>
      <c r="I89" s="27">
        <v>0</v>
      </c>
      <c r="J89" s="27">
        <v>159.9</v>
      </c>
      <c r="K89" s="27">
        <v>159.9</v>
      </c>
      <c r="L89" s="27">
        <v>0</v>
      </c>
      <c r="M89" s="27">
        <v>0</v>
      </c>
      <c r="N89" s="27">
        <v>0</v>
      </c>
      <c r="O89" s="27">
        <v>0</v>
      </c>
      <c r="P89" s="29">
        <f t="shared" si="37"/>
        <v>159.9</v>
      </c>
    </row>
    <row r="90" spans="1:16">
      <c r="A90" s="74" t="s">
        <v>29</v>
      </c>
      <c r="B90" s="76"/>
      <c r="C90" s="87">
        <f>C84+C85+C86+C87+C88+C89</f>
        <v>17898.900000000001</v>
      </c>
      <c r="D90" s="87">
        <f>D84+D85+D86+D87+D88+D89</f>
        <v>17890.300000000003</v>
      </c>
      <c r="E90" s="88">
        <f>D90/C90*100</f>
        <v>99.951952354613979</v>
      </c>
      <c r="F90" s="87">
        <f>F84+F85+F86+F87+F88+F89</f>
        <v>0</v>
      </c>
      <c r="G90" s="87">
        <f t="shared" ref="G90:P90" si="40">G84+G85+G86+G87+G88+G89</f>
        <v>0</v>
      </c>
      <c r="H90" s="87">
        <f t="shared" si="40"/>
        <v>2027.7</v>
      </c>
      <c r="I90" s="87">
        <f t="shared" si="40"/>
        <v>2027.7</v>
      </c>
      <c r="J90" s="87">
        <f t="shared" si="40"/>
        <v>15871.2</v>
      </c>
      <c r="K90" s="87">
        <f t="shared" si="40"/>
        <v>15862.599999999999</v>
      </c>
      <c r="L90" s="87">
        <f t="shared" si="40"/>
        <v>0</v>
      </c>
      <c r="M90" s="87">
        <f t="shared" si="40"/>
        <v>0</v>
      </c>
      <c r="N90" s="87">
        <f t="shared" si="40"/>
        <v>0</v>
      </c>
      <c r="O90" s="87">
        <f t="shared" si="40"/>
        <v>0</v>
      </c>
      <c r="P90" s="127">
        <f t="shared" si="40"/>
        <v>17890.300000000003</v>
      </c>
    </row>
    <row r="91" spans="1:16" ht="15" customHeight="1">
      <c r="A91" s="165" t="s">
        <v>77</v>
      </c>
      <c r="B91" s="166"/>
      <c r="C91" s="166"/>
      <c r="D91" s="166"/>
      <c r="E91" s="187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1:16" ht="24" customHeight="1">
      <c r="A92" s="89" t="s">
        <v>78</v>
      </c>
      <c r="B92" s="90" t="s">
        <v>62</v>
      </c>
      <c r="C92" s="32">
        <f>F92+H92+J92+L92</f>
        <v>270</v>
      </c>
      <c r="D92" s="32">
        <f>G92+I92+K92+M92+O92</f>
        <v>65.8</v>
      </c>
      <c r="E92" s="31">
        <f>D92/C92*100</f>
        <v>24.37037037037037</v>
      </c>
      <c r="F92" s="32">
        <v>0</v>
      </c>
      <c r="G92" s="32">
        <v>0</v>
      </c>
      <c r="H92" s="32">
        <v>0</v>
      </c>
      <c r="I92" s="32">
        <v>0</v>
      </c>
      <c r="J92" s="32">
        <v>270</v>
      </c>
      <c r="K92" s="32">
        <v>65.8</v>
      </c>
      <c r="L92" s="32">
        <v>0</v>
      </c>
      <c r="M92" s="32">
        <v>0</v>
      </c>
      <c r="N92" s="32">
        <v>0</v>
      </c>
      <c r="O92" s="32">
        <v>0</v>
      </c>
      <c r="P92" s="33">
        <f>D92</f>
        <v>65.8</v>
      </c>
    </row>
    <row r="93" spans="1:16">
      <c r="A93" s="91" t="s">
        <v>79</v>
      </c>
      <c r="B93" s="90"/>
      <c r="C93" s="32">
        <f>C92</f>
        <v>270</v>
      </c>
      <c r="D93" s="32">
        <f>D92</f>
        <v>65.8</v>
      </c>
      <c r="E93" s="31">
        <f>D93/C93*100</f>
        <v>24.37037037037037</v>
      </c>
      <c r="F93" s="32">
        <f>F92</f>
        <v>0</v>
      </c>
      <c r="G93" s="32">
        <f t="shared" ref="G93:P93" si="41">G92</f>
        <v>0</v>
      </c>
      <c r="H93" s="32">
        <f t="shared" si="41"/>
        <v>0</v>
      </c>
      <c r="I93" s="32">
        <f t="shared" si="41"/>
        <v>0</v>
      </c>
      <c r="J93" s="32">
        <f t="shared" si="41"/>
        <v>270</v>
      </c>
      <c r="K93" s="32">
        <f t="shared" si="41"/>
        <v>65.8</v>
      </c>
      <c r="L93" s="32">
        <f t="shared" si="41"/>
        <v>0</v>
      </c>
      <c r="M93" s="32">
        <f t="shared" si="41"/>
        <v>0</v>
      </c>
      <c r="N93" s="32">
        <f t="shared" si="41"/>
        <v>0</v>
      </c>
      <c r="O93" s="32">
        <f t="shared" si="41"/>
        <v>0</v>
      </c>
      <c r="P93" s="33">
        <f t="shared" si="41"/>
        <v>65.8</v>
      </c>
    </row>
    <row r="94" spans="1:16">
      <c r="A94" s="153" t="s">
        <v>80</v>
      </c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5"/>
    </row>
    <row r="95" spans="1:16" ht="39.75" customHeight="1">
      <c r="A95" s="89" t="s">
        <v>81</v>
      </c>
      <c r="B95" s="90" t="s">
        <v>62</v>
      </c>
      <c r="C95" s="32">
        <f>F95+H95+J95+L95</f>
        <v>0</v>
      </c>
      <c r="D95" s="32">
        <f>G95+I95+K95+M95+O95</f>
        <v>0</v>
      </c>
      <c r="E95" s="31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3">
        <f>D95</f>
        <v>0</v>
      </c>
    </row>
    <row r="96" spans="1:16" ht="15.75" thickBot="1">
      <c r="A96" s="89" t="s">
        <v>29</v>
      </c>
      <c r="B96" s="90"/>
      <c r="C96" s="32">
        <f>C95</f>
        <v>0</v>
      </c>
      <c r="D96" s="32">
        <f t="shared" ref="D96:P96" si="42">D95</f>
        <v>0</v>
      </c>
      <c r="E96" s="32">
        <v>0</v>
      </c>
      <c r="F96" s="32">
        <f t="shared" si="42"/>
        <v>0</v>
      </c>
      <c r="G96" s="32">
        <f t="shared" si="42"/>
        <v>0</v>
      </c>
      <c r="H96" s="32">
        <f t="shared" si="42"/>
        <v>0</v>
      </c>
      <c r="I96" s="32">
        <f t="shared" si="42"/>
        <v>0</v>
      </c>
      <c r="J96" s="32">
        <f>SUM(J95)</f>
        <v>0</v>
      </c>
      <c r="K96" s="32">
        <f t="shared" si="42"/>
        <v>0</v>
      </c>
      <c r="L96" s="32">
        <f t="shared" si="42"/>
        <v>0</v>
      </c>
      <c r="M96" s="32">
        <f t="shared" si="42"/>
        <v>0</v>
      </c>
      <c r="N96" s="32">
        <f t="shared" si="42"/>
        <v>0</v>
      </c>
      <c r="O96" s="32">
        <f t="shared" si="42"/>
        <v>0</v>
      </c>
      <c r="P96" s="33">
        <f t="shared" si="42"/>
        <v>0</v>
      </c>
    </row>
    <row r="97" spans="1:416" ht="16.5" thickBot="1">
      <c r="A97" s="92" t="s">
        <v>18</v>
      </c>
      <c r="B97" s="93"/>
      <c r="C97" s="68">
        <f t="shared" ref="C97:O97" si="43">C90+C93+C96</f>
        <v>18168.900000000001</v>
      </c>
      <c r="D97" s="68">
        <f t="shared" si="43"/>
        <v>17956.100000000002</v>
      </c>
      <c r="E97" s="54">
        <f>D97/C97*100</f>
        <v>98.828767839549997</v>
      </c>
      <c r="F97" s="68">
        <f t="shared" si="43"/>
        <v>0</v>
      </c>
      <c r="G97" s="68">
        <f t="shared" si="43"/>
        <v>0</v>
      </c>
      <c r="H97" s="68">
        <f t="shared" si="43"/>
        <v>2027.7</v>
      </c>
      <c r="I97" s="68">
        <f t="shared" si="43"/>
        <v>2027.7</v>
      </c>
      <c r="J97" s="68">
        <f t="shared" si="43"/>
        <v>16141.2</v>
      </c>
      <c r="K97" s="68">
        <f t="shared" si="43"/>
        <v>15928.399999999998</v>
      </c>
      <c r="L97" s="68">
        <f t="shared" si="43"/>
        <v>0</v>
      </c>
      <c r="M97" s="68">
        <f t="shared" si="43"/>
        <v>0</v>
      </c>
      <c r="N97" s="68">
        <f t="shared" si="43"/>
        <v>0</v>
      </c>
      <c r="O97" s="68">
        <f t="shared" si="43"/>
        <v>0</v>
      </c>
      <c r="P97" s="70">
        <f>P90+P93+P96</f>
        <v>17956.100000000002</v>
      </c>
    </row>
    <row r="98" spans="1:416" ht="15.75" customHeight="1" thickBot="1">
      <c r="A98" s="156" t="s">
        <v>129</v>
      </c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8"/>
    </row>
    <row r="99" spans="1:416" ht="42" customHeight="1" thickBot="1">
      <c r="A99" s="94" t="s">
        <v>82</v>
      </c>
      <c r="B99" s="95" t="s">
        <v>83</v>
      </c>
      <c r="C99" s="34">
        <f>F99+H99+J99+L99+N99</f>
        <v>2297.7999999999997</v>
      </c>
      <c r="D99" s="34">
        <f>G99+I99+K99+M99+O99</f>
        <v>2094.7999999999997</v>
      </c>
      <c r="E99" s="31">
        <f>D99/C99*100</f>
        <v>91.165462616415709</v>
      </c>
      <c r="F99" s="35">
        <v>0</v>
      </c>
      <c r="G99" s="35">
        <v>0</v>
      </c>
      <c r="H99" s="35">
        <v>1590</v>
      </c>
      <c r="I99" s="35">
        <v>1509.5</v>
      </c>
      <c r="J99" s="35">
        <v>530</v>
      </c>
      <c r="K99" s="35">
        <v>503.1</v>
      </c>
      <c r="L99" s="35">
        <v>72.2</v>
      </c>
      <c r="M99" s="35">
        <v>80.2</v>
      </c>
      <c r="N99" s="35">
        <v>105.6</v>
      </c>
      <c r="O99" s="35">
        <v>2</v>
      </c>
      <c r="P99" s="36">
        <f>I99+K99+M99+O99</f>
        <v>2094.7999999999997</v>
      </c>
    </row>
    <row r="100" spans="1:416" ht="15.75" thickBot="1">
      <c r="A100" s="62" t="s">
        <v>18</v>
      </c>
      <c r="B100" s="63"/>
      <c r="C100" s="68">
        <f>F100+H100+J100+L100+N100</f>
        <v>2297.7999999999997</v>
      </c>
      <c r="D100" s="68">
        <f>G100+I100+K100+M100+O100</f>
        <v>2094.7999999999997</v>
      </c>
      <c r="E100" s="49">
        <f>D100/C100*100</f>
        <v>91.165462616415709</v>
      </c>
      <c r="F100" s="68">
        <f t="shared" ref="F100:P100" si="44">SUM(F99:F99)</f>
        <v>0</v>
      </c>
      <c r="G100" s="68">
        <f t="shared" si="44"/>
        <v>0</v>
      </c>
      <c r="H100" s="68">
        <f>SUM(H99:H99)</f>
        <v>1590</v>
      </c>
      <c r="I100" s="68">
        <f t="shared" si="44"/>
        <v>1509.5</v>
      </c>
      <c r="J100" s="68">
        <f t="shared" si="44"/>
        <v>530</v>
      </c>
      <c r="K100" s="68">
        <f t="shared" si="44"/>
        <v>503.1</v>
      </c>
      <c r="L100" s="68">
        <f t="shared" si="44"/>
        <v>72.2</v>
      </c>
      <c r="M100" s="68">
        <f t="shared" si="44"/>
        <v>80.2</v>
      </c>
      <c r="N100" s="68">
        <f t="shared" si="44"/>
        <v>105.6</v>
      </c>
      <c r="O100" s="68">
        <f t="shared" si="44"/>
        <v>2</v>
      </c>
      <c r="P100" s="70">
        <f t="shared" si="44"/>
        <v>2094.7999999999997</v>
      </c>
    </row>
    <row r="101" spans="1:416" ht="36" customHeight="1" thickBot="1">
      <c r="A101" s="168" t="s">
        <v>84</v>
      </c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70"/>
    </row>
    <row r="102" spans="1:416" ht="34.5" customHeight="1" thickBot="1">
      <c r="A102" s="128" t="s">
        <v>85</v>
      </c>
      <c r="B102" s="96"/>
      <c r="C102" s="37">
        <f>F102+H102+J102+L102+N102</f>
        <v>18907.5</v>
      </c>
      <c r="D102" s="37">
        <f>G102+I102+K102+M102+O102</f>
        <v>18907.300000000003</v>
      </c>
      <c r="E102" s="38">
        <f>D102/C102*100</f>
        <v>99.9989422186963</v>
      </c>
      <c r="F102" s="37">
        <v>0</v>
      </c>
      <c r="G102" s="37">
        <v>0</v>
      </c>
      <c r="H102" s="37">
        <v>8615.7999999999993</v>
      </c>
      <c r="I102" s="37">
        <v>8615.6</v>
      </c>
      <c r="J102" s="37">
        <v>10291.700000000001</v>
      </c>
      <c r="K102" s="37">
        <v>10291.700000000001</v>
      </c>
      <c r="L102" s="37">
        <v>0</v>
      </c>
      <c r="M102" s="37">
        <v>0</v>
      </c>
      <c r="N102" s="37">
        <v>0</v>
      </c>
      <c r="O102" s="37">
        <v>0</v>
      </c>
      <c r="P102" s="129">
        <f>I102+K102</f>
        <v>18907.300000000003</v>
      </c>
    </row>
    <row r="103" spans="1:416" ht="21" customHeight="1" thickBot="1">
      <c r="A103" s="62" t="s">
        <v>18</v>
      </c>
      <c r="B103" s="63"/>
      <c r="C103" s="68">
        <f>C102</f>
        <v>18907.5</v>
      </c>
      <c r="D103" s="68">
        <f>D102</f>
        <v>18907.300000000003</v>
      </c>
      <c r="E103" s="53">
        <f>D103/C103*100</f>
        <v>99.9989422186963</v>
      </c>
      <c r="F103" s="68">
        <f>F102</f>
        <v>0</v>
      </c>
      <c r="G103" s="68">
        <f t="shared" ref="G103:P103" si="45">G102</f>
        <v>0</v>
      </c>
      <c r="H103" s="68">
        <f t="shared" si="45"/>
        <v>8615.7999999999993</v>
      </c>
      <c r="I103" s="68">
        <f t="shared" si="45"/>
        <v>8615.6</v>
      </c>
      <c r="J103" s="68">
        <f t="shared" si="45"/>
        <v>10291.700000000001</v>
      </c>
      <c r="K103" s="68">
        <f t="shared" si="45"/>
        <v>10291.700000000001</v>
      </c>
      <c r="L103" s="68">
        <f t="shared" si="45"/>
        <v>0</v>
      </c>
      <c r="M103" s="68">
        <f t="shared" si="45"/>
        <v>0</v>
      </c>
      <c r="N103" s="68">
        <f t="shared" si="45"/>
        <v>0</v>
      </c>
      <c r="O103" s="68">
        <f t="shared" si="45"/>
        <v>0</v>
      </c>
      <c r="P103" s="70">
        <f t="shared" si="45"/>
        <v>18907.300000000003</v>
      </c>
    </row>
    <row r="104" spans="1:416" ht="15.75" customHeight="1" thickBot="1">
      <c r="A104" s="156" t="s">
        <v>86</v>
      </c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8"/>
    </row>
    <row r="105" spans="1:416" ht="69.75" customHeight="1" thickBot="1">
      <c r="A105" s="71" t="s">
        <v>122</v>
      </c>
      <c r="B105" s="61" t="s">
        <v>87</v>
      </c>
      <c r="C105" s="40">
        <f>F105+H105+J105+L105</f>
        <v>11347.5</v>
      </c>
      <c r="D105" s="40">
        <f>G105+I105+K105+M105</f>
        <v>10742.599999999999</v>
      </c>
      <c r="E105" s="51">
        <f>D105/C105*100</f>
        <v>94.669310420797515</v>
      </c>
      <c r="F105" s="40">
        <v>0</v>
      </c>
      <c r="G105" s="40">
        <v>0</v>
      </c>
      <c r="H105" s="40">
        <v>1140</v>
      </c>
      <c r="I105" s="40">
        <v>950.3</v>
      </c>
      <c r="J105" s="40">
        <v>10207.5</v>
      </c>
      <c r="K105" s="40">
        <v>9792.2999999999993</v>
      </c>
      <c r="L105" s="40">
        <v>0</v>
      </c>
      <c r="M105" s="40">
        <v>0</v>
      </c>
      <c r="N105" s="40">
        <v>0</v>
      </c>
      <c r="O105" s="40">
        <v>0</v>
      </c>
      <c r="P105" s="41">
        <f>D105</f>
        <v>10742.599999999999</v>
      </c>
    </row>
    <row r="106" spans="1:416" s="6" customFormat="1" ht="15.75" thickBot="1">
      <c r="A106" s="62" t="s">
        <v>18</v>
      </c>
      <c r="B106" s="63"/>
      <c r="C106" s="68">
        <f>SUM(C105:C105)</f>
        <v>11347.5</v>
      </c>
      <c r="D106" s="68">
        <f>SUM(D105:D105)</f>
        <v>10742.599999999999</v>
      </c>
      <c r="E106" s="39">
        <f>D106/C106*100</f>
        <v>94.669310420797515</v>
      </c>
      <c r="F106" s="68">
        <f t="shared" ref="F106:P106" si="46">SUM(F105:F105)</f>
        <v>0</v>
      </c>
      <c r="G106" s="68">
        <f t="shared" si="46"/>
        <v>0</v>
      </c>
      <c r="H106" s="68">
        <f t="shared" si="46"/>
        <v>1140</v>
      </c>
      <c r="I106" s="68">
        <f t="shared" si="46"/>
        <v>950.3</v>
      </c>
      <c r="J106" s="68">
        <f t="shared" si="46"/>
        <v>10207.5</v>
      </c>
      <c r="K106" s="68">
        <f>SUM(K105:K105)</f>
        <v>9792.2999999999993</v>
      </c>
      <c r="L106" s="68">
        <f t="shared" si="46"/>
        <v>0</v>
      </c>
      <c r="M106" s="68">
        <f t="shared" si="46"/>
        <v>0</v>
      </c>
      <c r="N106" s="68">
        <f t="shared" si="46"/>
        <v>0</v>
      </c>
      <c r="O106" s="68">
        <f t="shared" si="46"/>
        <v>0</v>
      </c>
      <c r="P106" s="70">
        <f t="shared" si="46"/>
        <v>10742.599999999999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  <c r="IW106" s="5"/>
      <c r="IX106" s="5"/>
      <c r="IY106" s="5"/>
      <c r="IZ106" s="5"/>
      <c r="JA106" s="5"/>
      <c r="JB106" s="5"/>
      <c r="JC106" s="5"/>
      <c r="JD106" s="5"/>
      <c r="JE106" s="5"/>
      <c r="JF106" s="5"/>
      <c r="JG106" s="5"/>
      <c r="JH106" s="5"/>
      <c r="JI106" s="5"/>
      <c r="JJ106" s="5"/>
      <c r="JK106" s="5"/>
      <c r="JL106" s="5"/>
      <c r="JM106" s="5"/>
      <c r="JN106" s="5"/>
      <c r="JO106" s="5"/>
      <c r="JP106" s="5"/>
      <c r="JQ106" s="5"/>
      <c r="JR106" s="5"/>
      <c r="JS106" s="5"/>
      <c r="JT106" s="5"/>
      <c r="JU106" s="5"/>
      <c r="JV106" s="5"/>
      <c r="JW106" s="5"/>
      <c r="JX106" s="5"/>
      <c r="JY106" s="5"/>
      <c r="JZ106" s="5"/>
      <c r="KA106" s="5"/>
      <c r="KB106" s="5"/>
      <c r="KC106" s="5"/>
      <c r="KD106" s="5"/>
      <c r="KE106" s="5"/>
      <c r="KF106" s="5"/>
      <c r="KG106" s="5"/>
      <c r="KH106" s="5"/>
      <c r="KI106" s="5"/>
      <c r="KJ106" s="5"/>
      <c r="KK106" s="5"/>
      <c r="KL106" s="5"/>
      <c r="KM106" s="5"/>
      <c r="KN106" s="5"/>
      <c r="KO106" s="5"/>
      <c r="KP106" s="5"/>
      <c r="KQ106" s="5"/>
      <c r="KR106" s="5"/>
      <c r="KS106" s="5"/>
      <c r="KT106" s="5"/>
      <c r="KU106" s="5"/>
      <c r="KV106" s="5"/>
      <c r="KW106" s="5"/>
      <c r="KX106" s="5"/>
      <c r="KY106" s="5"/>
      <c r="KZ106" s="5"/>
      <c r="LA106" s="5"/>
      <c r="LB106" s="5"/>
      <c r="LC106" s="5"/>
      <c r="LD106" s="5"/>
      <c r="LE106" s="5"/>
      <c r="LF106" s="5"/>
      <c r="LG106" s="5"/>
      <c r="LH106" s="5"/>
      <c r="LI106" s="5"/>
      <c r="LJ106" s="5"/>
      <c r="LK106" s="5"/>
      <c r="LL106" s="5"/>
      <c r="LM106" s="5"/>
      <c r="LN106" s="5"/>
      <c r="LO106" s="5"/>
      <c r="LP106" s="5"/>
      <c r="LQ106" s="5"/>
      <c r="LR106" s="5"/>
      <c r="LS106" s="5"/>
      <c r="LT106" s="5"/>
      <c r="LU106" s="5"/>
      <c r="LV106" s="5"/>
      <c r="LW106" s="5"/>
      <c r="LX106" s="5"/>
      <c r="LY106" s="5"/>
      <c r="LZ106" s="5"/>
      <c r="MA106" s="5"/>
      <c r="MB106" s="5"/>
      <c r="MC106" s="5"/>
      <c r="MD106" s="5"/>
      <c r="ME106" s="5"/>
      <c r="MF106" s="5"/>
      <c r="MG106" s="5"/>
      <c r="MH106" s="5"/>
      <c r="MI106" s="5"/>
      <c r="MJ106" s="5"/>
      <c r="MK106" s="5"/>
      <c r="ML106" s="5"/>
      <c r="MM106" s="5"/>
      <c r="MN106" s="5"/>
      <c r="MO106" s="5"/>
      <c r="MP106" s="5"/>
      <c r="MQ106" s="5"/>
      <c r="MR106" s="5"/>
      <c r="MS106" s="5"/>
      <c r="MT106" s="5"/>
      <c r="MU106" s="5"/>
      <c r="MV106" s="5"/>
      <c r="MW106" s="5"/>
      <c r="MX106" s="5"/>
      <c r="MY106" s="5"/>
      <c r="MZ106" s="5"/>
      <c r="NA106" s="5"/>
      <c r="NB106" s="5"/>
      <c r="NC106" s="5"/>
      <c r="ND106" s="5"/>
      <c r="NE106" s="5"/>
      <c r="NF106" s="5"/>
      <c r="NG106" s="5"/>
      <c r="NH106" s="5"/>
      <c r="NI106" s="5"/>
      <c r="NJ106" s="5"/>
      <c r="NK106" s="5"/>
      <c r="NL106" s="5"/>
      <c r="NM106" s="5"/>
      <c r="NN106" s="5"/>
      <c r="NO106" s="5"/>
      <c r="NP106" s="5"/>
      <c r="NQ106" s="5"/>
      <c r="NR106" s="5"/>
      <c r="NS106" s="5"/>
      <c r="NT106" s="5"/>
      <c r="NU106" s="5"/>
      <c r="NV106" s="5"/>
      <c r="NW106" s="5"/>
      <c r="NX106" s="5"/>
      <c r="NY106" s="5"/>
      <c r="NZ106" s="5"/>
      <c r="OA106" s="5"/>
      <c r="OB106" s="5"/>
      <c r="OC106" s="5"/>
      <c r="OD106" s="5"/>
      <c r="OE106" s="5"/>
      <c r="OF106" s="5"/>
      <c r="OG106" s="5"/>
      <c r="OH106" s="5"/>
      <c r="OI106" s="5"/>
      <c r="OJ106" s="5"/>
      <c r="OK106" s="5"/>
      <c r="OL106" s="5"/>
      <c r="OM106" s="5"/>
      <c r="ON106" s="5"/>
      <c r="OO106" s="5"/>
      <c r="OP106" s="5"/>
      <c r="OQ106" s="5"/>
      <c r="OR106" s="5"/>
      <c r="OS106" s="5"/>
      <c r="OT106" s="5"/>
      <c r="OU106" s="5"/>
      <c r="OV106" s="5"/>
      <c r="OW106" s="5"/>
      <c r="OX106" s="5"/>
      <c r="OY106" s="5"/>
      <c r="OZ106" s="5"/>
    </row>
    <row r="107" spans="1:416" ht="36.75" customHeight="1" thickBot="1">
      <c r="A107" s="156" t="s">
        <v>88</v>
      </c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8"/>
    </row>
    <row r="108" spans="1:416" ht="15" customHeight="1">
      <c r="A108" s="159" t="s">
        <v>119</v>
      </c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1"/>
    </row>
    <row r="109" spans="1:416" ht="62.25" customHeight="1">
      <c r="A109" s="130" t="s">
        <v>118</v>
      </c>
      <c r="B109" s="61" t="s">
        <v>89</v>
      </c>
      <c r="C109" s="40">
        <f>F109+H109+J109+L109+N109</f>
        <v>5</v>
      </c>
      <c r="D109" s="40">
        <f t="shared" ref="D109:D110" si="47">G109+I109+K109+M109+O109</f>
        <v>5</v>
      </c>
      <c r="E109" s="12">
        <f>D109/C109*100</f>
        <v>100</v>
      </c>
      <c r="F109" s="40">
        <v>0</v>
      </c>
      <c r="G109" s="40">
        <v>0</v>
      </c>
      <c r="H109" s="40">
        <v>0</v>
      </c>
      <c r="I109" s="40">
        <v>0</v>
      </c>
      <c r="J109" s="40">
        <v>5</v>
      </c>
      <c r="K109" s="40">
        <v>5</v>
      </c>
      <c r="L109" s="40">
        <v>0</v>
      </c>
      <c r="M109" s="40">
        <v>0</v>
      </c>
      <c r="N109" s="40">
        <v>0</v>
      </c>
      <c r="O109" s="40">
        <v>0</v>
      </c>
      <c r="P109" s="41">
        <f t="shared" ref="P109:P110" si="48">G109+I109+K109+M109+O109</f>
        <v>5</v>
      </c>
    </row>
    <row r="110" spans="1:416">
      <c r="A110" s="71" t="s">
        <v>29</v>
      </c>
      <c r="B110" s="61"/>
      <c r="C110" s="40">
        <f>SUM(C109:C109)</f>
        <v>5</v>
      </c>
      <c r="D110" s="40">
        <f t="shared" si="47"/>
        <v>5</v>
      </c>
      <c r="E110" s="12">
        <f>D110/C110*100</f>
        <v>100</v>
      </c>
      <c r="F110" s="40">
        <f t="shared" ref="F110:O110" si="49">SUM(F109:F109)</f>
        <v>0</v>
      </c>
      <c r="G110" s="40">
        <f t="shared" si="49"/>
        <v>0</v>
      </c>
      <c r="H110" s="40">
        <f t="shared" si="49"/>
        <v>0</v>
      </c>
      <c r="I110" s="40">
        <f t="shared" si="49"/>
        <v>0</v>
      </c>
      <c r="J110" s="40">
        <f t="shared" si="49"/>
        <v>5</v>
      </c>
      <c r="K110" s="40">
        <f t="shared" si="49"/>
        <v>5</v>
      </c>
      <c r="L110" s="40">
        <f t="shared" si="49"/>
        <v>0</v>
      </c>
      <c r="M110" s="40">
        <f t="shared" si="49"/>
        <v>0</v>
      </c>
      <c r="N110" s="40">
        <f t="shared" si="49"/>
        <v>0</v>
      </c>
      <c r="O110" s="40">
        <f t="shared" si="49"/>
        <v>0</v>
      </c>
      <c r="P110" s="41">
        <f t="shared" si="48"/>
        <v>5</v>
      </c>
    </row>
    <row r="111" spans="1:416" ht="15" customHeight="1">
      <c r="A111" s="197" t="s">
        <v>90</v>
      </c>
      <c r="B111" s="198"/>
      <c r="C111" s="198"/>
      <c r="D111" s="198"/>
      <c r="E111" s="198"/>
      <c r="F111" s="198"/>
      <c r="G111" s="198"/>
      <c r="H111" s="198"/>
      <c r="I111" s="198"/>
      <c r="J111" s="198"/>
      <c r="K111" s="198"/>
      <c r="L111" s="198"/>
      <c r="M111" s="198"/>
      <c r="N111" s="198"/>
      <c r="O111" s="198"/>
      <c r="P111" s="199"/>
    </row>
    <row r="112" spans="1:416" ht="36">
      <c r="A112" s="97" t="s">
        <v>126</v>
      </c>
      <c r="B112" s="98" t="s">
        <v>89</v>
      </c>
      <c r="C112" s="40">
        <f>F112+H112+J112+L112+N112</f>
        <v>5</v>
      </c>
      <c r="D112" s="40">
        <f>G112+I112+K112+M112+O112</f>
        <v>5</v>
      </c>
      <c r="E112" s="12">
        <f>D112/C112*100</f>
        <v>100</v>
      </c>
      <c r="F112" s="40">
        <v>0</v>
      </c>
      <c r="G112" s="40">
        <v>0</v>
      </c>
      <c r="H112" s="40">
        <v>0</v>
      </c>
      <c r="I112" s="40">
        <v>0</v>
      </c>
      <c r="J112" s="40">
        <v>5</v>
      </c>
      <c r="K112" s="40">
        <v>5</v>
      </c>
      <c r="L112" s="40">
        <v>0</v>
      </c>
      <c r="M112" s="40">
        <v>0</v>
      </c>
      <c r="N112" s="40">
        <v>0</v>
      </c>
      <c r="O112" s="40">
        <v>0</v>
      </c>
      <c r="P112" s="41">
        <f>D112</f>
        <v>5</v>
      </c>
    </row>
    <row r="113" spans="1:416" ht="15.75" thickBot="1">
      <c r="A113" s="110" t="s">
        <v>29</v>
      </c>
      <c r="B113" s="111"/>
      <c r="C113" s="112">
        <f>SUM(C112:C112)</f>
        <v>5</v>
      </c>
      <c r="D113" s="112">
        <f>SUM(D112:D112)</f>
        <v>5</v>
      </c>
      <c r="E113" s="113">
        <f>D113/C113*100</f>
        <v>100</v>
      </c>
      <c r="F113" s="112">
        <f t="shared" ref="F113:O113" si="50">SUM(F112:F112)</f>
        <v>0</v>
      </c>
      <c r="G113" s="112">
        <f t="shared" si="50"/>
        <v>0</v>
      </c>
      <c r="H113" s="112">
        <f t="shared" si="50"/>
        <v>0</v>
      </c>
      <c r="I113" s="112">
        <f t="shared" si="50"/>
        <v>0</v>
      </c>
      <c r="J113" s="112">
        <f t="shared" si="50"/>
        <v>5</v>
      </c>
      <c r="K113" s="112">
        <f t="shared" si="50"/>
        <v>5</v>
      </c>
      <c r="L113" s="112">
        <f t="shared" si="50"/>
        <v>0</v>
      </c>
      <c r="M113" s="112">
        <f t="shared" si="50"/>
        <v>0</v>
      </c>
      <c r="N113" s="112">
        <f t="shared" si="50"/>
        <v>0</v>
      </c>
      <c r="O113" s="112">
        <f t="shared" si="50"/>
        <v>0</v>
      </c>
      <c r="P113" s="114">
        <f t="shared" ref="P113" si="51">SUM(P112)</f>
        <v>5</v>
      </c>
    </row>
    <row r="114" spans="1:416" s="6" customFormat="1" ht="15.75" thickBot="1">
      <c r="A114" s="115" t="s">
        <v>18</v>
      </c>
      <c r="B114" s="13"/>
      <c r="C114" s="13">
        <f>SUM(C110+C113)</f>
        <v>10</v>
      </c>
      <c r="D114" s="13">
        <f>SUM(D110+D113)</f>
        <v>10</v>
      </c>
      <c r="E114" s="49">
        <f>D114/C114*100</f>
        <v>100</v>
      </c>
      <c r="F114" s="13">
        <f>SUM(F110+F113)</f>
        <v>0</v>
      </c>
      <c r="G114" s="13">
        <f t="shared" ref="G114:P114" si="52">SUM(G110+G113)</f>
        <v>0</v>
      </c>
      <c r="H114" s="13">
        <f t="shared" si="52"/>
        <v>0</v>
      </c>
      <c r="I114" s="13">
        <f t="shared" si="52"/>
        <v>0</v>
      </c>
      <c r="J114" s="13">
        <f t="shared" si="52"/>
        <v>10</v>
      </c>
      <c r="K114" s="13">
        <f t="shared" si="52"/>
        <v>10</v>
      </c>
      <c r="L114" s="13">
        <f t="shared" si="52"/>
        <v>0</v>
      </c>
      <c r="M114" s="13">
        <f t="shared" si="52"/>
        <v>0</v>
      </c>
      <c r="N114" s="13">
        <f t="shared" si="52"/>
        <v>0</v>
      </c>
      <c r="O114" s="13">
        <f t="shared" si="52"/>
        <v>0</v>
      </c>
      <c r="P114" s="65">
        <f t="shared" si="52"/>
        <v>10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/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/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/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5"/>
      <c r="MR114" s="5"/>
      <c r="MS114" s="5"/>
      <c r="MT114" s="5"/>
      <c r="MU114" s="5"/>
      <c r="MV114" s="5"/>
      <c r="MW114" s="5"/>
      <c r="MX114" s="5"/>
      <c r="MY114" s="5"/>
      <c r="MZ114" s="5"/>
      <c r="NA114" s="5"/>
      <c r="NB114" s="5"/>
      <c r="NC114" s="5"/>
      <c r="ND114" s="5"/>
      <c r="NE114" s="5"/>
      <c r="NF114" s="5"/>
      <c r="NG114" s="5"/>
      <c r="NH114" s="5"/>
      <c r="NI114" s="5"/>
      <c r="NJ114" s="5"/>
      <c r="NK114" s="5"/>
      <c r="NL114" s="5"/>
      <c r="NM114" s="5"/>
      <c r="NN114" s="5"/>
      <c r="NO114" s="5"/>
      <c r="NP114" s="5"/>
      <c r="NQ114" s="5"/>
      <c r="NR114" s="5"/>
      <c r="NS114" s="5"/>
      <c r="NT114" s="5"/>
      <c r="NU114" s="5"/>
      <c r="NV114" s="5"/>
      <c r="NW114" s="5"/>
      <c r="NX114" s="5"/>
      <c r="NY114" s="5"/>
      <c r="NZ114" s="5"/>
      <c r="OA114" s="5"/>
      <c r="OB114" s="5"/>
      <c r="OC114" s="5"/>
      <c r="OD114" s="5"/>
      <c r="OE114" s="5"/>
      <c r="OF114" s="5"/>
      <c r="OG114" s="5"/>
      <c r="OH114" s="5"/>
      <c r="OI114" s="5"/>
      <c r="OJ114" s="5"/>
      <c r="OK114" s="5"/>
      <c r="OL114" s="5"/>
      <c r="OM114" s="5"/>
      <c r="ON114" s="5"/>
      <c r="OO114" s="5"/>
      <c r="OP114" s="5"/>
      <c r="OQ114" s="5"/>
      <c r="OR114" s="5"/>
      <c r="OS114" s="5"/>
      <c r="OT114" s="5"/>
      <c r="OU114" s="5"/>
      <c r="OV114" s="5"/>
      <c r="OW114" s="5"/>
      <c r="OX114" s="5"/>
      <c r="OY114" s="5"/>
      <c r="OZ114" s="5"/>
    </row>
    <row r="115" spans="1:416" ht="15.75">
      <c r="A115" s="200" t="s">
        <v>120</v>
      </c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  <c r="IW115" s="2"/>
      <c r="IX115" s="2"/>
      <c r="IY115" s="2"/>
      <c r="IZ115" s="2"/>
      <c r="JA115" s="2"/>
      <c r="JB115" s="2"/>
      <c r="JC115" s="2"/>
      <c r="JD115" s="2"/>
      <c r="JE115" s="2"/>
      <c r="JF115" s="2"/>
      <c r="JG115" s="2"/>
      <c r="JH115" s="2"/>
      <c r="JI115" s="2"/>
      <c r="JJ115" s="2"/>
      <c r="JK115" s="2"/>
      <c r="JL115" s="2"/>
      <c r="JM115" s="2"/>
      <c r="JN115" s="2"/>
      <c r="JO115" s="2"/>
      <c r="JP115" s="2"/>
      <c r="JQ115" s="2"/>
      <c r="JR115" s="2"/>
      <c r="JS115" s="2"/>
      <c r="JT115" s="2"/>
      <c r="JU115" s="2"/>
      <c r="JV115" s="2"/>
      <c r="JW115" s="2"/>
      <c r="JX115" s="2"/>
      <c r="JY115" s="2"/>
      <c r="JZ115" s="2"/>
      <c r="KA115" s="2"/>
      <c r="KB115" s="2"/>
      <c r="KC115" s="2"/>
      <c r="KD115" s="2"/>
      <c r="KE115" s="2"/>
      <c r="KF115" s="2"/>
      <c r="KG115" s="2"/>
      <c r="KH115" s="2"/>
      <c r="KI115" s="2"/>
      <c r="KJ115" s="2"/>
      <c r="KK115" s="2"/>
      <c r="KL115" s="2"/>
      <c r="KM115" s="2"/>
      <c r="KN115" s="2"/>
      <c r="KO115" s="2"/>
      <c r="KP115" s="2"/>
      <c r="KQ115" s="2"/>
      <c r="KR115" s="2"/>
      <c r="KS115" s="2"/>
      <c r="KT115" s="2"/>
      <c r="KU115" s="2"/>
      <c r="KV115" s="2"/>
      <c r="KW115" s="2"/>
      <c r="KX115" s="2"/>
      <c r="KY115" s="2"/>
      <c r="KZ115" s="2"/>
      <c r="LA115" s="2"/>
      <c r="LB115" s="2"/>
      <c r="LC115" s="2"/>
      <c r="LD115" s="2"/>
      <c r="LE115" s="2"/>
      <c r="LF115" s="2"/>
      <c r="LG115" s="2"/>
      <c r="LH115" s="2"/>
      <c r="LI115" s="2"/>
      <c r="LJ115" s="2"/>
      <c r="LK115" s="2"/>
      <c r="LL115" s="2"/>
      <c r="LM115" s="2"/>
      <c r="LN115" s="2"/>
      <c r="LO115" s="2"/>
      <c r="LP115" s="2"/>
      <c r="LQ115" s="2"/>
      <c r="LR115" s="2"/>
      <c r="LS115" s="2"/>
      <c r="LT115" s="2"/>
      <c r="LU115" s="2"/>
      <c r="LV115" s="2"/>
      <c r="LW115" s="2"/>
      <c r="LX115" s="2"/>
      <c r="LY115" s="2"/>
      <c r="LZ115" s="2"/>
      <c r="MA115" s="2"/>
      <c r="MB115" s="2"/>
      <c r="MC115" s="2"/>
      <c r="MD115" s="2"/>
      <c r="ME115" s="2"/>
      <c r="MF115" s="2"/>
      <c r="MG115" s="2"/>
      <c r="MH115" s="2"/>
      <c r="MI115" s="2"/>
      <c r="MJ115" s="2"/>
      <c r="MK115" s="2"/>
      <c r="ML115" s="2"/>
      <c r="MM115" s="2"/>
      <c r="MN115" s="2"/>
      <c r="MO115" s="2"/>
      <c r="MP115" s="2"/>
      <c r="MQ115" s="2"/>
      <c r="MR115" s="2"/>
      <c r="MS115" s="2"/>
      <c r="MT115" s="2"/>
      <c r="MU115" s="2"/>
      <c r="MV115" s="2"/>
      <c r="MW115" s="2"/>
      <c r="MX115" s="2"/>
      <c r="MY115" s="2"/>
      <c r="MZ115" s="2"/>
      <c r="NA115" s="2"/>
      <c r="NB115" s="2"/>
      <c r="NC115" s="2"/>
      <c r="ND115" s="2"/>
      <c r="NE115" s="2"/>
      <c r="NF115" s="2"/>
      <c r="NG115" s="2"/>
      <c r="NH115" s="2"/>
      <c r="NI115" s="2"/>
      <c r="NJ115" s="2"/>
      <c r="NK115" s="2"/>
      <c r="NL115" s="2"/>
      <c r="NM115" s="2"/>
      <c r="NN115" s="2"/>
      <c r="NO115" s="2"/>
      <c r="NP115" s="2"/>
      <c r="NQ115" s="2"/>
      <c r="NR115" s="2"/>
      <c r="NS115" s="2"/>
      <c r="NT115" s="2"/>
      <c r="NU115" s="2"/>
      <c r="NV115" s="2"/>
      <c r="NW115" s="2"/>
      <c r="NX115" s="2"/>
      <c r="NY115" s="2"/>
      <c r="NZ115" s="2"/>
      <c r="OA115" s="2"/>
      <c r="OB115" s="2"/>
      <c r="OC115" s="2"/>
      <c r="OD115" s="2"/>
      <c r="OE115" s="2"/>
      <c r="OF115" s="2"/>
      <c r="OG115" s="2"/>
      <c r="OH115" s="2"/>
      <c r="OI115" s="2"/>
      <c r="OJ115" s="2"/>
      <c r="OK115" s="2"/>
      <c r="OL115" s="2"/>
      <c r="OM115" s="2"/>
      <c r="ON115" s="2"/>
      <c r="OO115" s="2"/>
      <c r="OP115" s="2"/>
      <c r="OQ115" s="2"/>
      <c r="OR115" s="2"/>
      <c r="OS115" s="2"/>
      <c r="OT115" s="2"/>
      <c r="OU115" s="2"/>
      <c r="OV115" s="2"/>
      <c r="OW115" s="2"/>
      <c r="OX115" s="2"/>
      <c r="OY115" s="2"/>
      <c r="OZ115" s="2"/>
    </row>
    <row r="116" spans="1:416" s="10" customFormat="1" ht="24">
      <c r="A116" s="131" t="s">
        <v>91</v>
      </c>
      <c r="B116" s="46" t="s">
        <v>92</v>
      </c>
      <c r="C116" s="42">
        <f>F116+H116+J116+L116+N116</f>
        <v>15.6</v>
      </c>
      <c r="D116" s="42">
        <f>G116+I116+K116+M116</f>
        <v>14.5</v>
      </c>
      <c r="E116" s="43">
        <f>D116/C116*100</f>
        <v>92.948717948717956</v>
      </c>
      <c r="F116" s="42">
        <v>0</v>
      </c>
      <c r="G116" s="42">
        <v>0</v>
      </c>
      <c r="H116" s="42">
        <v>0</v>
      </c>
      <c r="I116" s="42">
        <v>0</v>
      </c>
      <c r="J116" s="44">
        <v>15.6</v>
      </c>
      <c r="K116" s="44">
        <v>14.5</v>
      </c>
      <c r="L116" s="42">
        <v>0</v>
      </c>
      <c r="M116" s="42">
        <v>0</v>
      </c>
      <c r="N116" s="42">
        <v>0</v>
      </c>
      <c r="O116" s="42">
        <v>0</v>
      </c>
      <c r="P116" s="132">
        <f>D116</f>
        <v>14.5</v>
      </c>
    </row>
    <row r="117" spans="1:416" s="10" customFormat="1" ht="24.75" thickBot="1">
      <c r="A117" s="133" t="s">
        <v>93</v>
      </c>
      <c r="B117" s="102" t="s">
        <v>92</v>
      </c>
      <c r="C117" s="103">
        <f>F117+H117+J117+L117+N117</f>
        <v>84.4</v>
      </c>
      <c r="D117" s="103">
        <f>G117+I117+K117+M117</f>
        <v>84.2</v>
      </c>
      <c r="E117" s="104">
        <f>D117/C117*100</f>
        <v>99.763033175355446</v>
      </c>
      <c r="F117" s="103">
        <v>0</v>
      </c>
      <c r="G117" s="103">
        <v>0</v>
      </c>
      <c r="H117" s="103">
        <v>0</v>
      </c>
      <c r="I117" s="103">
        <v>0</v>
      </c>
      <c r="J117" s="103">
        <v>84.4</v>
      </c>
      <c r="K117" s="103">
        <v>84.2</v>
      </c>
      <c r="L117" s="103">
        <v>0</v>
      </c>
      <c r="M117" s="103">
        <v>0</v>
      </c>
      <c r="N117" s="103">
        <v>0</v>
      </c>
      <c r="O117" s="103">
        <v>0</v>
      </c>
      <c r="P117" s="134">
        <f>D117</f>
        <v>84.2</v>
      </c>
    </row>
    <row r="118" spans="1:416" ht="15.75" thickBot="1">
      <c r="A118" s="105" t="s">
        <v>18</v>
      </c>
      <c r="B118" s="106"/>
      <c r="C118" s="107">
        <f>SUM(C116:C117)</f>
        <v>100</v>
      </c>
      <c r="D118" s="107">
        <f>SUM(D116:D117)</f>
        <v>98.7</v>
      </c>
      <c r="E118" s="108">
        <f>D118/C118*100</f>
        <v>98.7</v>
      </c>
      <c r="F118" s="107">
        <f t="shared" ref="F118:O118" si="53">SUM(F117:F117)</f>
        <v>0</v>
      </c>
      <c r="G118" s="107">
        <f t="shared" si="53"/>
        <v>0</v>
      </c>
      <c r="H118" s="107">
        <f t="shared" si="53"/>
        <v>0</v>
      </c>
      <c r="I118" s="107">
        <f t="shared" si="53"/>
        <v>0</v>
      </c>
      <c r="J118" s="107">
        <f>SUM(J116:J117)</f>
        <v>100</v>
      </c>
      <c r="K118" s="107">
        <f>SUM(K116:K117)</f>
        <v>98.7</v>
      </c>
      <c r="L118" s="107">
        <f t="shared" si="53"/>
        <v>0</v>
      </c>
      <c r="M118" s="107">
        <f t="shared" si="53"/>
        <v>0</v>
      </c>
      <c r="N118" s="107">
        <f t="shared" si="53"/>
        <v>0</v>
      </c>
      <c r="O118" s="107">
        <f t="shared" si="53"/>
        <v>0</v>
      </c>
      <c r="P118" s="109">
        <f>SUM(P116:P117)</f>
        <v>98.7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  <c r="IW118" s="2"/>
      <c r="IX118" s="2"/>
      <c r="IY118" s="2"/>
      <c r="IZ118" s="2"/>
      <c r="JA118" s="2"/>
      <c r="JB118" s="2"/>
      <c r="JC118" s="2"/>
      <c r="JD118" s="2"/>
      <c r="JE118" s="2"/>
      <c r="JF118" s="2"/>
      <c r="JG118" s="2"/>
      <c r="JH118" s="2"/>
      <c r="JI118" s="2"/>
      <c r="JJ118" s="2"/>
      <c r="JK118" s="2"/>
      <c r="JL118" s="2"/>
      <c r="JM118" s="2"/>
      <c r="JN118" s="2"/>
      <c r="JO118" s="2"/>
      <c r="JP118" s="2"/>
      <c r="JQ118" s="2"/>
      <c r="JR118" s="2"/>
      <c r="JS118" s="2"/>
      <c r="JT118" s="2"/>
      <c r="JU118" s="2"/>
      <c r="JV118" s="2"/>
      <c r="JW118" s="2"/>
      <c r="JX118" s="2"/>
      <c r="JY118" s="2"/>
      <c r="JZ118" s="2"/>
      <c r="KA118" s="2"/>
      <c r="KB118" s="2"/>
      <c r="KC118" s="2"/>
      <c r="KD118" s="2"/>
      <c r="KE118" s="2"/>
      <c r="KF118" s="2"/>
      <c r="KG118" s="2"/>
      <c r="KH118" s="2"/>
      <c r="KI118" s="2"/>
      <c r="KJ118" s="2"/>
      <c r="KK118" s="2"/>
      <c r="KL118" s="2"/>
      <c r="KM118" s="2"/>
      <c r="KN118" s="2"/>
      <c r="KO118" s="2"/>
      <c r="KP118" s="2"/>
      <c r="KQ118" s="2"/>
      <c r="KR118" s="2"/>
      <c r="KS118" s="2"/>
      <c r="KT118" s="2"/>
      <c r="KU118" s="2"/>
      <c r="KV118" s="2"/>
      <c r="KW118" s="2"/>
      <c r="KX118" s="2"/>
      <c r="KY118" s="2"/>
      <c r="KZ118" s="2"/>
      <c r="LA118" s="2"/>
      <c r="LB118" s="2"/>
      <c r="LC118" s="2"/>
      <c r="LD118" s="2"/>
      <c r="LE118" s="2"/>
      <c r="LF118" s="2"/>
      <c r="LG118" s="2"/>
      <c r="LH118" s="2"/>
      <c r="LI118" s="2"/>
      <c r="LJ118" s="2"/>
      <c r="LK118" s="2"/>
      <c r="LL118" s="2"/>
      <c r="LM118" s="2"/>
      <c r="LN118" s="2"/>
      <c r="LO118" s="2"/>
      <c r="LP118" s="2"/>
      <c r="LQ118" s="2"/>
      <c r="LR118" s="2"/>
      <c r="LS118" s="2"/>
      <c r="LT118" s="2"/>
      <c r="LU118" s="2"/>
      <c r="LV118" s="2"/>
      <c r="LW118" s="2"/>
      <c r="LX118" s="2"/>
      <c r="LY118" s="2"/>
      <c r="LZ118" s="2"/>
      <c r="MA118" s="2"/>
      <c r="MB118" s="2"/>
      <c r="MC118" s="2"/>
      <c r="MD118" s="2"/>
      <c r="ME118" s="2"/>
      <c r="MF118" s="2"/>
      <c r="MG118" s="2"/>
      <c r="MH118" s="2"/>
      <c r="MI118" s="2"/>
      <c r="MJ118" s="2"/>
      <c r="MK118" s="2"/>
      <c r="ML118" s="2"/>
      <c r="MM118" s="2"/>
      <c r="MN118" s="2"/>
      <c r="MO118" s="2"/>
      <c r="MP118" s="2"/>
      <c r="MQ118" s="2"/>
      <c r="MR118" s="2"/>
      <c r="MS118" s="2"/>
      <c r="MT118" s="2"/>
      <c r="MU118" s="2"/>
      <c r="MV118" s="2"/>
      <c r="MW118" s="2"/>
      <c r="MX118" s="2"/>
      <c r="MY118" s="2"/>
      <c r="MZ118" s="2"/>
      <c r="NA118" s="2"/>
      <c r="NB118" s="2"/>
      <c r="NC118" s="2"/>
      <c r="ND118" s="2"/>
      <c r="NE118" s="2"/>
      <c r="NF118" s="2"/>
      <c r="NG118" s="2"/>
      <c r="NH118" s="2"/>
      <c r="NI118" s="2"/>
      <c r="NJ118" s="2"/>
      <c r="NK118" s="2"/>
      <c r="NL118" s="2"/>
      <c r="NM118" s="2"/>
      <c r="NN118" s="2"/>
      <c r="NO118" s="2"/>
      <c r="NP118" s="2"/>
      <c r="NQ118" s="2"/>
      <c r="NR118" s="2"/>
      <c r="NS118" s="2"/>
      <c r="NT118" s="2"/>
      <c r="NU118" s="2"/>
      <c r="NV118" s="2"/>
      <c r="NW118" s="2"/>
      <c r="NX118" s="2"/>
      <c r="NY118" s="2"/>
      <c r="NZ118" s="2"/>
      <c r="OA118" s="2"/>
      <c r="OB118" s="2"/>
      <c r="OC118" s="2"/>
      <c r="OD118" s="2"/>
      <c r="OE118" s="2"/>
      <c r="OF118" s="2"/>
      <c r="OG118" s="2"/>
      <c r="OH118" s="2"/>
      <c r="OI118" s="2"/>
      <c r="OJ118" s="2"/>
      <c r="OK118" s="2"/>
      <c r="OL118" s="2"/>
      <c r="OM118" s="2"/>
      <c r="ON118" s="2"/>
      <c r="OO118" s="2"/>
      <c r="OP118" s="2"/>
      <c r="OQ118" s="2"/>
      <c r="OR118" s="2"/>
      <c r="OS118" s="2"/>
      <c r="OT118" s="2"/>
      <c r="OU118" s="2"/>
      <c r="OV118" s="2"/>
      <c r="OW118" s="2"/>
      <c r="OX118" s="2"/>
      <c r="OY118" s="2"/>
      <c r="OZ118" s="2"/>
    </row>
    <row r="119" spans="1:416" ht="22.5" customHeight="1" thickBot="1">
      <c r="A119" s="175" t="s">
        <v>94</v>
      </c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7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  <c r="IW119" s="2"/>
      <c r="IX119" s="2"/>
      <c r="IY119" s="2"/>
      <c r="IZ119" s="2"/>
      <c r="JA119" s="2"/>
      <c r="JB119" s="2"/>
      <c r="JC119" s="2"/>
      <c r="JD119" s="2"/>
      <c r="JE119" s="2"/>
      <c r="JF119" s="2"/>
      <c r="JG119" s="2"/>
      <c r="JH119" s="2"/>
      <c r="JI119" s="2"/>
      <c r="JJ119" s="2"/>
      <c r="JK119" s="2"/>
      <c r="JL119" s="2"/>
      <c r="JM119" s="2"/>
      <c r="JN119" s="2"/>
      <c r="JO119" s="2"/>
      <c r="JP119" s="2"/>
      <c r="JQ119" s="2"/>
      <c r="JR119" s="2"/>
      <c r="JS119" s="2"/>
      <c r="JT119" s="2"/>
      <c r="JU119" s="2"/>
      <c r="JV119" s="2"/>
      <c r="JW119" s="2"/>
      <c r="JX119" s="2"/>
      <c r="JY119" s="2"/>
      <c r="JZ119" s="2"/>
      <c r="KA119" s="2"/>
      <c r="KB119" s="2"/>
      <c r="KC119" s="2"/>
      <c r="KD119" s="2"/>
      <c r="KE119" s="2"/>
      <c r="KF119" s="2"/>
      <c r="KG119" s="2"/>
      <c r="KH119" s="2"/>
      <c r="KI119" s="2"/>
      <c r="KJ119" s="2"/>
      <c r="KK119" s="2"/>
      <c r="KL119" s="2"/>
      <c r="KM119" s="2"/>
      <c r="KN119" s="2"/>
      <c r="KO119" s="2"/>
      <c r="KP119" s="2"/>
      <c r="KQ119" s="2"/>
      <c r="KR119" s="2"/>
      <c r="KS119" s="2"/>
      <c r="KT119" s="2"/>
      <c r="KU119" s="2"/>
      <c r="KV119" s="2"/>
      <c r="KW119" s="2"/>
      <c r="KX119" s="2"/>
      <c r="KY119" s="2"/>
      <c r="KZ119" s="2"/>
      <c r="LA119" s="2"/>
      <c r="LB119" s="2"/>
      <c r="LC119" s="2"/>
      <c r="LD119" s="2"/>
      <c r="LE119" s="2"/>
      <c r="LF119" s="2"/>
      <c r="LG119" s="2"/>
      <c r="LH119" s="2"/>
      <c r="LI119" s="2"/>
      <c r="LJ119" s="2"/>
      <c r="LK119" s="2"/>
      <c r="LL119" s="2"/>
      <c r="LM119" s="2"/>
      <c r="LN119" s="2"/>
      <c r="LO119" s="2"/>
      <c r="LP119" s="2"/>
      <c r="LQ119" s="2"/>
      <c r="LR119" s="2"/>
      <c r="LS119" s="2"/>
      <c r="LT119" s="2"/>
      <c r="LU119" s="2"/>
      <c r="LV119" s="2"/>
      <c r="LW119" s="2"/>
      <c r="LX119" s="2"/>
      <c r="LY119" s="2"/>
      <c r="LZ119" s="2"/>
      <c r="MA119" s="2"/>
      <c r="MB119" s="2"/>
      <c r="MC119" s="2"/>
      <c r="MD119" s="2"/>
      <c r="ME119" s="2"/>
      <c r="MF119" s="2"/>
      <c r="MG119" s="2"/>
      <c r="MH119" s="2"/>
      <c r="MI119" s="2"/>
      <c r="MJ119" s="2"/>
      <c r="MK119" s="2"/>
      <c r="ML119" s="2"/>
      <c r="MM119" s="2"/>
      <c r="MN119" s="2"/>
      <c r="MO119" s="2"/>
      <c r="MP119" s="2"/>
      <c r="MQ119" s="2"/>
      <c r="MR119" s="2"/>
      <c r="MS119" s="2"/>
      <c r="MT119" s="2"/>
      <c r="MU119" s="2"/>
      <c r="MV119" s="2"/>
      <c r="MW119" s="2"/>
      <c r="MX119" s="2"/>
      <c r="MY119" s="2"/>
      <c r="MZ119" s="2"/>
      <c r="NA119" s="2"/>
      <c r="NB119" s="2"/>
      <c r="NC119" s="2"/>
      <c r="ND119" s="2"/>
      <c r="NE119" s="2"/>
      <c r="NF119" s="2"/>
      <c r="NG119" s="2"/>
      <c r="NH119" s="2"/>
      <c r="NI119" s="2"/>
      <c r="NJ119" s="2"/>
      <c r="NK119" s="2"/>
      <c r="NL119" s="2"/>
      <c r="NM119" s="2"/>
      <c r="NN119" s="2"/>
      <c r="NO119" s="2"/>
      <c r="NP119" s="2"/>
      <c r="NQ119" s="2"/>
      <c r="NR119" s="2"/>
      <c r="NS119" s="2"/>
      <c r="NT119" s="2"/>
      <c r="NU119" s="2"/>
      <c r="NV119" s="2"/>
      <c r="NW119" s="2"/>
      <c r="NX119" s="2"/>
      <c r="NY119" s="2"/>
      <c r="NZ119" s="2"/>
      <c r="OA119" s="2"/>
      <c r="OB119" s="2"/>
      <c r="OC119" s="2"/>
      <c r="OD119" s="2"/>
      <c r="OE119" s="2"/>
      <c r="OF119" s="2"/>
      <c r="OG119" s="2"/>
      <c r="OH119" s="2"/>
      <c r="OI119" s="2"/>
      <c r="OJ119" s="2"/>
      <c r="OK119" s="2"/>
      <c r="OL119" s="2"/>
      <c r="OM119" s="2"/>
      <c r="ON119" s="2"/>
      <c r="OO119" s="2"/>
      <c r="OP119" s="2"/>
      <c r="OQ119" s="2"/>
      <c r="OR119" s="2"/>
      <c r="OS119" s="2"/>
      <c r="OT119" s="2"/>
      <c r="OU119" s="2"/>
      <c r="OV119" s="2"/>
      <c r="OW119" s="2"/>
      <c r="OX119" s="2"/>
      <c r="OY119" s="2"/>
      <c r="OZ119" s="2"/>
    </row>
    <row r="120" spans="1:416" ht="57" customHeight="1" thickBot="1">
      <c r="A120" s="135" t="s">
        <v>95</v>
      </c>
      <c r="B120" s="116" t="s">
        <v>92</v>
      </c>
      <c r="C120" s="103">
        <f>F120+H120+J120+L120</f>
        <v>1032.9000000000001</v>
      </c>
      <c r="D120" s="117">
        <f t="shared" ref="D120" si="54">G120+I120+K120+M120</f>
        <v>0</v>
      </c>
      <c r="E120" s="103">
        <f>D120/C120*100</f>
        <v>0</v>
      </c>
      <c r="F120" s="117">
        <v>0</v>
      </c>
      <c r="G120" s="117">
        <v>0</v>
      </c>
      <c r="H120" s="117">
        <v>0</v>
      </c>
      <c r="I120" s="117">
        <v>0</v>
      </c>
      <c r="J120" s="117">
        <v>1032.9000000000001</v>
      </c>
      <c r="K120" s="117">
        <v>0</v>
      </c>
      <c r="L120" s="117">
        <v>0</v>
      </c>
      <c r="M120" s="117">
        <v>0</v>
      </c>
      <c r="N120" s="117">
        <v>0</v>
      </c>
      <c r="O120" s="117">
        <v>0</v>
      </c>
      <c r="P120" s="136">
        <f t="shared" ref="P120" si="55">G120+I120+K120+M120</f>
        <v>0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  <c r="IW120" s="2"/>
      <c r="IX120" s="2"/>
      <c r="IY120" s="2"/>
      <c r="IZ120" s="2"/>
      <c r="JA120" s="2"/>
      <c r="JB120" s="2"/>
      <c r="JC120" s="2"/>
      <c r="JD120" s="2"/>
      <c r="JE120" s="2"/>
      <c r="JF120" s="2"/>
      <c r="JG120" s="2"/>
      <c r="JH120" s="2"/>
      <c r="JI120" s="2"/>
      <c r="JJ120" s="2"/>
      <c r="JK120" s="2"/>
      <c r="JL120" s="2"/>
      <c r="JM120" s="2"/>
      <c r="JN120" s="2"/>
      <c r="JO120" s="2"/>
      <c r="JP120" s="2"/>
      <c r="JQ120" s="2"/>
      <c r="JR120" s="2"/>
      <c r="JS120" s="2"/>
      <c r="JT120" s="2"/>
      <c r="JU120" s="2"/>
      <c r="JV120" s="2"/>
      <c r="JW120" s="2"/>
      <c r="JX120" s="2"/>
      <c r="JY120" s="2"/>
      <c r="JZ120" s="2"/>
      <c r="KA120" s="2"/>
      <c r="KB120" s="2"/>
      <c r="KC120" s="2"/>
      <c r="KD120" s="2"/>
      <c r="KE120" s="2"/>
      <c r="KF120" s="2"/>
      <c r="KG120" s="2"/>
      <c r="KH120" s="2"/>
      <c r="KI120" s="2"/>
      <c r="KJ120" s="2"/>
      <c r="KK120" s="2"/>
      <c r="KL120" s="2"/>
      <c r="KM120" s="2"/>
      <c r="KN120" s="2"/>
      <c r="KO120" s="2"/>
      <c r="KP120" s="2"/>
      <c r="KQ120" s="2"/>
      <c r="KR120" s="2"/>
      <c r="KS120" s="2"/>
      <c r="KT120" s="2"/>
      <c r="KU120" s="2"/>
      <c r="KV120" s="2"/>
      <c r="KW120" s="2"/>
      <c r="KX120" s="2"/>
      <c r="KY120" s="2"/>
      <c r="KZ120" s="2"/>
      <c r="LA120" s="2"/>
      <c r="LB120" s="2"/>
      <c r="LC120" s="2"/>
      <c r="LD120" s="2"/>
      <c r="LE120" s="2"/>
      <c r="LF120" s="2"/>
      <c r="LG120" s="2"/>
      <c r="LH120" s="2"/>
      <c r="LI120" s="2"/>
      <c r="LJ120" s="2"/>
      <c r="LK120" s="2"/>
      <c r="LL120" s="2"/>
      <c r="LM120" s="2"/>
      <c r="LN120" s="2"/>
      <c r="LO120" s="2"/>
      <c r="LP120" s="2"/>
      <c r="LQ120" s="2"/>
      <c r="LR120" s="2"/>
      <c r="LS120" s="2"/>
      <c r="LT120" s="2"/>
      <c r="LU120" s="2"/>
      <c r="LV120" s="2"/>
      <c r="LW120" s="2"/>
      <c r="LX120" s="2"/>
      <c r="LY120" s="2"/>
      <c r="LZ120" s="2"/>
      <c r="MA120" s="2"/>
      <c r="MB120" s="2"/>
      <c r="MC120" s="2"/>
      <c r="MD120" s="2"/>
      <c r="ME120" s="2"/>
      <c r="MF120" s="2"/>
      <c r="MG120" s="2"/>
      <c r="MH120" s="2"/>
      <c r="MI120" s="2"/>
      <c r="MJ120" s="2"/>
      <c r="MK120" s="2"/>
      <c r="ML120" s="2"/>
      <c r="MM120" s="2"/>
      <c r="MN120" s="2"/>
      <c r="MO120" s="2"/>
      <c r="MP120" s="2"/>
      <c r="MQ120" s="2"/>
      <c r="MR120" s="2"/>
      <c r="MS120" s="2"/>
      <c r="MT120" s="2"/>
      <c r="MU120" s="2"/>
      <c r="MV120" s="2"/>
      <c r="MW120" s="2"/>
      <c r="MX120" s="2"/>
      <c r="MY120" s="2"/>
      <c r="MZ120" s="2"/>
      <c r="NA120" s="2"/>
      <c r="NB120" s="2"/>
      <c r="NC120" s="2"/>
      <c r="ND120" s="2"/>
      <c r="NE120" s="2"/>
      <c r="NF120" s="2"/>
      <c r="NG120" s="2"/>
      <c r="NH120" s="2"/>
      <c r="NI120" s="2"/>
      <c r="NJ120" s="2"/>
      <c r="NK120" s="2"/>
      <c r="NL120" s="2"/>
      <c r="NM120" s="2"/>
      <c r="NN120" s="2"/>
      <c r="NO120" s="2"/>
      <c r="NP120" s="2"/>
      <c r="NQ120" s="2"/>
      <c r="NR120" s="2"/>
      <c r="NS120" s="2"/>
      <c r="NT120" s="2"/>
      <c r="NU120" s="2"/>
      <c r="NV120" s="2"/>
      <c r="NW120" s="2"/>
      <c r="NX120" s="2"/>
      <c r="NY120" s="2"/>
      <c r="NZ120" s="2"/>
      <c r="OA120" s="2"/>
      <c r="OB120" s="2"/>
      <c r="OC120" s="2"/>
      <c r="OD120" s="2"/>
      <c r="OE120" s="2"/>
      <c r="OF120" s="2"/>
      <c r="OG120" s="2"/>
      <c r="OH120" s="2"/>
      <c r="OI120" s="2"/>
      <c r="OJ120" s="2"/>
      <c r="OK120" s="2"/>
      <c r="OL120" s="2"/>
      <c r="OM120" s="2"/>
      <c r="ON120" s="2"/>
      <c r="OO120" s="2"/>
      <c r="OP120" s="2"/>
      <c r="OQ120" s="2"/>
      <c r="OR120" s="2"/>
      <c r="OS120" s="2"/>
      <c r="OT120" s="2"/>
      <c r="OU120" s="2"/>
      <c r="OV120" s="2"/>
      <c r="OW120" s="2"/>
      <c r="OX120" s="2"/>
      <c r="OY120" s="2"/>
      <c r="OZ120" s="2"/>
    </row>
    <row r="121" spans="1:416" ht="15.75" thickBot="1">
      <c r="A121" s="105"/>
      <c r="B121" s="106"/>
      <c r="C121" s="107">
        <f>SUM(C120:C120)</f>
        <v>1032.9000000000001</v>
      </c>
      <c r="D121" s="118">
        <f>SUM(D120:D120)</f>
        <v>0</v>
      </c>
      <c r="E121" s="107">
        <f>D121/C121*100</f>
        <v>0</v>
      </c>
      <c r="F121" s="107">
        <f t="shared" ref="F121:P121" si="56">SUM(F120:F120)</f>
        <v>0</v>
      </c>
      <c r="G121" s="107">
        <f t="shared" si="56"/>
        <v>0</v>
      </c>
      <c r="H121" s="107">
        <f>SUM(H120:H120)</f>
        <v>0</v>
      </c>
      <c r="I121" s="107">
        <f t="shared" si="56"/>
        <v>0</v>
      </c>
      <c r="J121" s="107">
        <f t="shared" si="56"/>
        <v>1032.9000000000001</v>
      </c>
      <c r="K121" s="107">
        <f t="shared" si="56"/>
        <v>0</v>
      </c>
      <c r="L121" s="107">
        <f t="shared" si="56"/>
        <v>0</v>
      </c>
      <c r="M121" s="118">
        <f t="shared" si="56"/>
        <v>0</v>
      </c>
      <c r="N121" s="107">
        <f t="shared" si="56"/>
        <v>0</v>
      </c>
      <c r="O121" s="107">
        <f t="shared" si="56"/>
        <v>0</v>
      </c>
      <c r="P121" s="109">
        <f t="shared" si="56"/>
        <v>0</v>
      </c>
    </row>
    <row r="122" spans="1:416" ht="18" customHeight="1" thickBot="1">
      <c r="A122" s="191" t="s">
        <v>96</v>
      </c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3"/>
    </row>
    <row r="123" spans="1:416" ht="50.25" customHeight="1" thickBot="1">
      <c r="A123" s="133" t="s">
        <v>97</v>
      </c>
      <c r="B123" s="102" t="s">
        <v>98</v>
      </c>
      <c r="C123" s="103">
        <f>F123+H123+J123+L123</f>
        <v>150000</v>
      </c>
      <c r="D123" s="119">
        <f>G123+I123+K123+M123+O123</f>
        <v>141692.20000000001</v>
      </c>
      <c r="E123" s="104">
        <f>D123/C123*100</f>
        <v>94.461466666666666</v>
      </c>
      <c r="F123" s="103">
        <v>147000</v>
      </c>
      <c r="G123" s="103">
        <v>138858.4</v>
      </c>
      <c r="H123" s="103">
        <v>2850</v>
      </c>
      <c r="I123" s="103">
        <v>2692.1</v>
      </c>
      <c r="J123" s="103">
        <v>150</v>
      </c>
      <c r="K123" s="103">
        <v>141.69999999999999</v>
      </c>
      <c r="L123" s="103">
        <v>0</v>
      </c>
      <c r="M123" s="103">
        <v>0</v>
      </c>
      <c r="N123" s="103">
        <v>0</v>
      </c>
      <c r="O123" s="103">
        <v>0</v>
      </c>
      <c r="P123" s="134">
        <f>D123</f>
        <v>141692.20000000001</v>
      </c>
    </row>
    <row r="124" spans="1:416" ht="19.5" customHeight="1" thickBot="1">
      <c r="A124" s="105" t="s">
        <v>18</v>
      </c>
      <c r="B124" s="106"/>
      <c r="C124" s="107">
        <f>C123</f>
        <v>150000</v>
      </c>
      <c r="D124" s="107">
        <f>D123</f>
        <v>141692.20000000001</v>
      </c>
      <c r="E124" s="108">
        <f t="shared" ref="E124" si="57">D124/C124*100</f>
        <v>94.461466666666666</v>
      </c>
      <c r="F124" s="107">
        <f>F123</f>
        <v>147000</v>
      </c>
      <c r="G124" s="107">
        <f t="shared" ref="G124:O124" si="58">G123</f>
        <v>138858.4</v>
      </c>
      <c r="H124" s="107">
        <f t="shared" si="58"/>
        <v>2850</v>
      </c>
      <c r="I124" s="107">
        <f t="shared" si="58"/>
        <v>2692.1</v>
      </c>
      <c r="J124" s="107">
        <f t="shared" si="58"/>
        <v>150</v>
      </c>
      <c r="K124" s="107">
        <f t="shared" si="58"/>
        <v>141.69999999999999</v>
      </c>
      <c r="L124" s="107">
        <f t="shared" si="58"/>
        <v>0</v>
      </c>
      <c r="M124" s="107">
        <f t="shared" si="58"/>
        <v>0</v>
      </c>
      <c r="N124" s="107">
        <f t="shared" si="58"/>
        <v>0</v>
      </c>
      <c r="O124" s="107">
        <f t="shared" si="58"/>
        <v>0</v>
      </c>
      <c r="P124" s="109">
        <f>P123</f>
        <v>141692.20000000001</v>
      </c>
    </row>
    <row r="125" spans="1:416" ht="19.5" customHeight="1">
      <c r="A125" s="203" t="s">
        <v>121</v>
      </c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5"/>
    </row>
    <row r="126" spans="1:416" ht="90" customHeight="1" thickBot="1">
      <c r="A126" s="126" t="s">
        <v>124</v>
      </c>
      <c r="B126" s="102" t="s">
        <v>92</v>
      </c>
      <c r="C126" s="103">
        <f>F126+H126+J126+L126</f>
        <v>3074.8999999999996</v>
      </c>
      <c r="D126" s="103">
        <f>G126+I126+K126+M126</f>
        <v>2439.8000000000002</v>
      </c>
      <c r="E126" s="104">
        <f t="shared" ref="E126:E127" si="59">D126/C126*100</f>
        <v>79.345669777878967</v>
      </c>
      <c r="F126" s="103">
        <v>0</v>
      </c>
      <c r="G126" s="103">
        <v>0</v>
      </c>
      <c r="H126" s="103">
        <v>2736.7</v>
      </c>
      <c r="I126" s="103">
        <v>2171.5</v>
      </c>
      <c r="J126" s="103">
        <v>338.2</v>
      </c>
      <c r="K126" s="103">
        <v>268.3</v>
      </c>
      <c r="L126" s="103">
        <v>0</v>
      </c>
      <c r="M126" s="103">
        <v>0</v>
      </c>
      <c r="N126" s="103">
        <v>0</v>
      </c>
      <c r="O126" s="103">
        <v>0</v>
      </c>
      <c r="P126" s="134">
        <f>D126</f>
        <v>2439.8000000000002</v>
      </c>
    </row>
    <row r="127" spans="1:416" ht="19.5" customHeight="1" thickBot="1">
      <c r="A127" s="105" t="s">
        <v>18</v>
      </c>
      <c r="B127" s="106"/>
      <c r="C127" s="107">
        <f>SUM(C126:C126)</f>
        <v>3074.8999999999996</v>
      </c>
      <c r="D127" s="107">
        <f>SUM(D126:D126)</f>
        <v>2439.8000000000002</v>
      </c>
      <c r="E127" s="108">
        <f t="shared" si="59"/>
        <v>79.345669777878967</v>
      </c>
      <c r="F127" s="107">
        <f t="shared" ref="F127:P127" si="60">SUM(F126:F126)</f>
        <v>0</v>
      </c>
      <c r="G127" s="107">
        <f t="shared" si="60"/>
        <v>0</v>
      </c>
      <c r="H127" s="107">
        <f t="shared" si="60"/>
        <v>2736.7</v>
      </c>
      <c r="I127" s="107">
        <f t="shared" si="60"/>
        <v>2171.5</v>
      </c>
      <c r="J127" s="107">
        <f t="shared" si="60"/>
        <v>338.2</v>
      </c>
      <c r="K127" s="107">
        <f t="shared" si="60"/>
        <v>268.3</v>
      </c>
      <c r="L127" s="107">
        <f t="shared" si="60"/>
        <v>0</v>
      </c>
      <c r="M127" s="107">
        <f t="shared" si="60"/>
        <v>0</v>
      </c>
      <c r="N127" s="107">
        <f t="shared" si="60"/>
        <v>0</v>
      </c>
      <c r="O127" s="107">
        <f t="shared" si="60"/>
        <v>0</v>
      </c>
      <c r="P127" s="109">
        <f t="shared" si="60"/>
        <v>2439.8000000000002</v>
      </c>
    </row>
    <row r="128" spans="1:416" ht="25.5" customHeight="1">
      <c r="A128" s="194" t="s">
        <v>99</v>
      </c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6"/>
    </row>
    <row r="129" spans="1:16" ht="51.75" customHeight="1">
      <c r="A129" s="131" t="s">
        <v>100</v>
      </c>
      <c r="B129" s="46" t="s">
        <v>101</v>
      </c>
      <c r="C129" s="55">
        <f>F129+H129+J129+L129</f>
        <v>57.5</v>
      </c>
      <c r="D129" s="55">
        <f>G129+I129+K129+M129</f>
        <v>57.5</v>
      </c>
      <c r="E129" s="43">
        <f>D129/C129*100</f>
        <v>100</v>
      </c>
      <c r="F129" s="56">
        <v>0</v>
      </c>
      <c r="G129" s="56">
        <v>0</v>
      </c>
      <c r="H129" s="56">
        <v>0</v>
      </c>
      <c r="I129" s="56">
        <v>0</v>
      </c>
      <c r="J129" s="57">
        <v>57.5</v>
      </c>
      <c r="K129" s="58">
        <v>57.5</v>
      </c>
      <c r="L129" s="56">
        <v>0</v>
      </c>
      <c r="M129" s="56">
        <v>0</v>
      </c>
      <c r="N129" s="56">
        <v>0</v>
      </c>
      <c r="O129" s="56">
        <v>0</v>
      </c>
      <c r="P129" s="137">
        <f>D129</f>
        <v>57.5</v>
      </c>
    </row>
    <row r="130" spans="1:16" ht="54.75" customHeight="1">
      <c r="A130" s="131" t="s">
        <v>115</v>
      </c>
      <c r="B130" s="46" t="s">
        <v>101</v>
      </c>
      <c r="C130" s="55">
        <f>F130+H130+J130+L130</f>
        <v>245.5</v>
      </c>
      <c r="D130" s="55">
        <f>G130+I130+K130+M130</f>
        <v>237.9</v>
      </c>
      <c r="E130" s="43">
        <f t="shared" ref="E130:E134" si="61">D130/C130*100</f>
        <v>96.904276985743394</v>
      </c>
      <c r="F130" s="56">
        <v>0</v>
      </c>
      <c r="G130" s="56">
        <v>0</v>
      </c>
      <c r="H130" s="56">
        <v>0</v>
      </c>
      <c r="I130" s="56">
        <v>0</v>
      </c>
      <c r="J130" s="44">
        <v>245.5</v>
      </c>
      <c r="K130" s="44">
        <v>237.9</v>
      </c>
      <c r="L130" s="56">
        <v>0</v>
      </c>
      <c r="M130" s="56">
        <v>0</v>
      </c>
      <c r="N130" s="56">
        <v>0</v>
      </c>
      <c r="O130" s="56">
        <v>0</v>
      </c>
      <c r="P130" s="137">
        <f>D130</f>
        <v>237.9</v>
      </c>
    </row>
    <row r="131" spans="1:16" ht="54.75" customHeight="1">
      <c r="A131" s="131" t="s">
        <v>102</v>
      </c>
      <c r="B131" s="46" t="s">
        <v>101</v>
      </c>
      <c r="C131" s="55">
        <f t="shared" ref="C131:D141" si="62">F131+H131+J131+L131</f>
        <v>95</v>
      </c>
      <c r="D131" s="55">
        <f t="shared" si="62"/>
        <v>47</v>
      </c>
      <c r="E131" s="43">
        <f t="shared" si="61"/>
        <v>49.473684210526315</v>
      </c>
      <c r="F131" s="56">
        <v>0</v>
      </c>
      <c r="G131" s="56">
        <v>0</v>
      </c>
      <c r="H131" s="56">
        <v>0</v>
      </c>
      <c r="I131" s="56">
        <v>0</v>
      </c>
      <c r="J131" s="59">
        <v>95</v>
      </c>
      <c r="K131" s="59">
        <v>47</v>
      </c>
      <c r="L131" s="56">
        <v>0</v>
      </c>
      <c r="M131" s="56">
        <v>0</v>
      </c>
      <c r="N131" s="56">
        <v>0</v>
      </c>
      <c r="O131" s="56">
        <v>0</v>
      </c>
      <c r="P131" s="137">
        <f t="shared" ref="P131:P141" si="63">D131</f>
        <v>47</v>
      </c>
    </row>
    <row r="132" spans="1:16" ht="54.75" customHeight="1">
      <c r="A132" s="131" t="s">
        <v>103</v>
      </c>
      <c r="B132" s="46" t="s">
        <v>101</v>
      </c>
      <c r="C132" s="55">
        <f t="shared" si="62"/>
        <v>60</v>
      </c>
      <c r="D132" s="55">
        <f t="shared" si="62"/>
        <v>119.1</v>
      </c>
      <c r="E132" s="43">
        <f t="shared" si="61"/>
        <v>198.5</v>
      </c>
      <c r="F132" s="56">
        <v>0</v>
      </c>
      <c r="G132" s="56">
        <v>0</v>
      </c>
      <c r="H132" s="56">
        <v>0</v>
      </c>
      <c r="I132" s="56">
        <v>0</v>
      </c>
      <c r="J132" s="59">
        <v>60</v>
      </c>
      <c r="K132" s="59">
        <v>119.1</v>
      </c>
      <c r="L132" s="56">
        <v>0</v>
      </c>
      <c r="M132" s="56">
        <v>0</v>
      </c>
      <c r="N132" s="56">
        <v>0</v>
      </c>
      <c r="O132" s="56">
        <v>0</v>
      </c>
      <c r="P132" s="137">
        <f t="shared" si="63"/>
        <v>119.1</v>
      </c>
    </row>
    <row r="133" spans="1:16" ht="54.75" customHeight="1">
      <c r="A133" s="131" t="s">
        <v>104</v>
      </c>
      <c r="B133" s="46" t="s">
        <v>101</v>
      </c>
      <c r="C133" s="55">
        <f t="shared" si="62"/>
        <v>63</v>
      </c>
      <c r="D133" s="55">
        <f t="shared" si="62"/>
        <v>63</v>
      </c>
      <c r="E133" s="43">
        <f t="shared" si="61"/>
        <v>100</v>
      </c>
      <c r="F133" s="56">
        <v>0</v>
      </c>
      <c r="G133" s="56">
        <v>0</v>
      </c>
      <c r="H133" s="56">
        <v>0</v>
      </c>
      <c r="I133" s="56">
        <v>0</v>
      </c>
      <c r="J133" s="59">
        <v>63</v>
      </c>
      <c r="K133" s="59">
        <v>63</v>
      </c>
      <c r="L133" s="56">
        <v>0</v>
      </c>
      <c r="M133" s="56">
        <v>0</v>
      </c>
      <c r="N133" s="56">
        <v>0</v>
      </c>
      <c r="O133" s="56">
        <v>0</v>
      </c>
      <c r="P133" s="137">
        <f t="shared" si="63"/>
        <v>63</v>
      </c>
    </row>
    <row r="134" spans="1:16" ht="52.5" customHeight="1">
      <c r="A134" s="131" t="s">
        <v>105</v>
      </c>
      <c r="B134" s="46" t="s">
        <v>101</v>
      </c>
      <c r="C134" s="55">
        <f t="shared" si="62"/>
        <v>10</v>
      </c>
      <c r="D134" s="55">
        <f t="shared" si="62"/>
        <v>8.5</v>
      </c>
      <c r="E134" s="43">
        <f t="shared" si="61"/>
        <v>85</v>
      </c>
      <c r="F134" s="56">
        <v>0</v>
      </c>
      <c r="G134" s="56">
        <v>0</v>
      </c>
      <c r="H134" s="56">
        <v>0</v>
      </c>
      <c r="I134" s="56">
        <v>0</v>
      </c>
      <c r="J134" s="59">
        <v>10</v>
      </c>
      <c r="K134" s="59">
        <v>8.5</v>
      </c>
      <c r="L134" s="56">
        <v>0</v>
      </c>
      <c r="M134" s="56">
        <v>0</v>
      </c>
      <c r="N134" s="56">
        <v>0</v>
      </c>
      <c r="O134" s="56">
        <v>0</v>
      </c>
      <c r="P134" s="137">
        <f t="shared" si="63"/>
        <v>8.5</v>
      </c>
    </row>
    <row r="135" spans="1:16" ht="74.25" customHeight="1">
      <c r="A135" s="131" t="s">
        <v>106</v>
      </c>
      <c r="B135" s="46" t="s">
        <v>101</v>
      </c>
      <c r="C135" s="55">
        <f t="shared" si="62"/>
        <v>40</v>
      </c>
      <c r="D135" s="55">
        <f t="shared" si="62"/>
        <v>146.4</v>
      </c>
      <c r="E135" s="43">
        <f t="shared" ref="E135:E142" si="64">D135/C135*100</f>
        <v>366</v>
      </c>
      <c r="F135" s="56">
        <v>0</v>
      </c>
      <c r="G135" s="56">
        <v>0</v>
      </c>
      <c r="H135" s="56">
        <v>0</v>
      </c>
      <c r="I135" s="56">
        <v>0</v>
      </c>
      <c r="J135" s="59">
        <v>40</v>
      </c>
      <c r="K135" s="59">
        <v>146.4</v>
      </c>
      <c r="L135" s="56">
        <v>0</v>
      </c>
      <c r="M135" s="56">
        <v>0</v>
      </c>
      <c r="N135" s="56">
        <v>0</v>
      </c>
      <c r="O135" s="56">
        <v>0</v>
      </c>
      <c r="P135" s="137">
        <f t="shared" si="63"/>
        <v>146.4</v>
      </c>
    </row>
    <row r="136" spans="1:16" ht="52.5" customHeight="1">
      <c r="A136" s="131" t="s">
        <v>107</v>
      </c>
      <c r="B136" s="46" t="s">
        <v>101</v>
      </c>
      <c r="C136" s="55">
        <f t="shared" si="62"/>
        <v>167.5</v>
      </c>
      <c r="D136" s="55">
        <f t="shared" si="62"/>
        <v>70</v>
      </c>
      <c r="E136" s="43">
        <f t="shared" si="64"/>
        <v>41.791044776119399</v>
      </c>
      <c r="F136" s="56">
        <v>0</v>
      </c>
      <c r="G136" s="56">
        <v>0</v>
      </c>
      <c r="H136" s="56">
        <v>0</v>
      </c>
      <c r="I136" s="56">
        <v>0</v>
      </c>
      <c r="J136" s="59">
        <v>167.5</v>
      </c>
      <c r="K136" s="59">
        <v>70</v>
      </c>
      <c r="L136" s="56">
        <v>0</v>
      </c>
      <c r="M136" s="56">
        <v>0</v>
      </c>
      <c r="N136" s="56">
        <v>0</v>
      </c>
      <c r="O136" s="56">
        <v>0</v>
      </c>
      <c r="P136" s="137">
        <f t="shared" si="63"/>
        <v>70</v>
      </c>
    </row>
    <row r="137" spans="1:16" ht="52.5" customHeight="1">
      <c r="A137" s="131" t="s">
        <v>108</v>
      </c>
      <c r="B137" s="46" t="s">
        <v>101</v>
      </c>
      <c r="C137" s="55">
        <f t="shared" si="62"/>
        <v>100</v>
      </c>
      <c r="D137" s="55">
        <f t="shared" si="62"/>
        <v>100</v>
      </c>
      <c r="E137" s="43">
        <f t="shared" si="64"/>
        <v>100</v>
      </c>
      <c r="F137" s="56">
        <v>0</v>
      </c>
      <c r="G137" s="56">
        <v>0</v>
      </c>
      <c r="H137" s="56">
        <v>0</v>
      </c>
      <c r="I137" s="56">
        <v>0</v>
      </c>
      <c r="J137" s="59">
        <v>100</v>
      </c>
      <c r="K137" s="59">
        <v>100</v>
      </c>
      <c r="L137" s="56">
        <v>0</v>
      </c>
      <c r="M137" s="56">
        <v>0</v>
      </c>
      <c r="N137" s="56">
        <v>0</v>
      </c>
      <c r="O137" s="56">
        <v>0</v>
      </c>
      <c r="P137" s="137">
        <f t="shared" si="63"/>
        <v>100</v>
      </c>
    </row>
    <row r="138" spans="1:16" ht="53.25" customHeight="1">
      <c r="A138" s="131" t="s">
        <v>109</v>
      </c>
      <c r="B138" s="46" t="s">
        <v>101</v>
      </c>
      <c r="C138" s="55">
        <f t="shared" si="62"/>
        <v>150</v>
      </c>
      <c r="D138" s="55">
        <f t="shared" si="62"/>
        <v>82.9</v>
      </c>
      <c r="E138" s="43">
        <f t="shared" si="64"/>
        <v>55.266666666666673</v>
      </c>
      <c r="F138" s="56">
        <v>0</v>
      </c>
      <c r="G138" s="56">
        <v>0</v>
      </c>
      <c r="H138" s="56">
        <v>0</v>
      </c>
      <c r="I138" s="56">
        <v>0</v>
      </c>
      <c r="J138" s="59">
        <v>150</v>
      </c>
      <c r="K138" s="59">
        <v>82.9</v>
      </c>
      <c r="L138" s="56">
        <v>0</v>
      </c>
      <c r="M138" s="56">
        <v>0</v>
      </c>
      <c r="N138" s="56">
        <v>0</v>
      </c>
      <c r="O138" s="56">
        <v>0</v>
      </c>
      <c r="P138" s="137">
        <f t="shared" si="63"/>
        <v>82.9</v>
      </c>
    </row>
    <row r="139" spans="1:16" ht="50.25" customHeight="1">
      <c r="A139" s="131" t="s">
        <v>110</v>
      </c>
      <c r="B139" s="46" t="s">
        <v>101</v>
      </c>
      <c r="C139" s="55">
        <f t="shared" si="62"/>
        <v>288</v>
      </c>
      <c r="D139" s="55">
        <f t="shared" si="62"/>
        <v>162</v>
      </c>
      <c r="E139" s="43">
        <f t="shared" si="64"/>
        <v>56.25</v>
      </c>
      <c r="F139" s="56">
        <v>0</v>
      </c>
      <c r="G139" s="56">
        <v>0</v>
      </c>
      <c r="H139" s="56">
        <v>0</v>
      </c>
      <c r="I139" s="56">
        <v>0</v>
      </c>
      <c r="J139" s="59">
        <v>288</v>
      </c>
      <c r="K139" s="59">
        <v>162</v>
      </c>
      <c r="L139" s="56">
        <v>0</v>
      </c>
      <c r="M139" s="56">
        <v>0</v>
      </c>
      <c r="N139" s="56">
        <v>0</v>
      </c>
      <c r="O139" s="56">
        <v>0</v>
      </c>
      <c r="P139" s="137">
        <f t="shared" si="63"/>
        <v>162</v>
      </c>
    </row>
    <row r="140" spans="1:16" ht="48.75" customHeight="1">
      <c r="A140" s="131" t="s">
        <v>111</v>
      </c>
      <c r="B140" s="46" t="s">
        <v>101</v>
      </c>
      <c r="C140" s="55">
        <f t="shared" si="62"/>
        <v>510</v>
      </c>
      <c r="D140" s="55">
        <f t="shared" si="62"/>
        <v>386.1</v>
      </c>
      <c r="E140" s="43">
        <f t="shared" si="64"/>
        <v>75.705882352941174</v>
      </c>
      <c r="F140" s="56">
        <v>0</v>
      </c>
      <c r="G140" s="56">
        <v>0</v>
      </c>
      <c r="H140" s="56">
        <v>0</v>
      </c>
      <c r="I140" s="56">
        <v>0</v>
      </c>
      <c r="J140" s="59">
        <v>510</v>
      </c>
      <c r="K140" s="59">
        <v>386.1</v>
      </c>
      <c r="L140" s="56">
        <v>0</v>
      </c>
      <c r="M140" s="56">
        <v>0</v>
      </c>
      <c r="N140" s="56">
        <v>0</v>
      </c>
      <c r="O140" s="56">
        <v>0</v>
      </c>
      <c r="P140" s="137">
        <f t="shared" si="63"/>
        <v>386.1</v>
      </c>
    </row>
    <row r="141" spans="1:16" ht="62.25" customHeight="1" thickBot="1">
      <c r="A141" s="133" t="s">
        <v>112</v>
      </c>
      <c r="B141" s="102" t="s">
        <v>101</v>
      </c>
      <c r="C141" s="120">
        <f t="shared" si="62"/>
        <v>113.5</v>
      </c>
      <c r="D141" s="120">
        <f t="shared" si="62"/>
        <v>0</v>
      </c>
      <c r="E141" s="104">
        <f t="shared" si="64"/>
        <v>0</v>
      </c>
      <c r="F141" s="121">
        <v>0</v>
      </c>
      <c r="G141" s="121">
        <v>0</v>
      </c>
      <c r="H141" s="121">
        <v>0</v>
      </c>
      <c r="I141" s="121">
        <v>0</v>
      </c>
      <c r="J141" s="122">
        <v>113.5</v>
      </c>
      <c r="K141" s="122">
        <v>0</v>
      </c>
      <c r="L141" s="121">
        <v>0</v>
      </c>
      <c r="M141" s="121">
        <v>0</v>
      </c>
      <c r="N141" s="121">
        <v>0</v>
      </c>
      <c r="O141" s="121">
        <v>0</v>
      </c>
      <c r="P141" s="138">
        <f t="shared" si="63"/>
        <v>0</v>
      </c>
    </row>
    <row r="142" spans="1:16" ht="19.5" customHeight="1" thickBot="1">
      <c r="A142" s="105" t="s">
        <v>18</v>
      </c>
      <c r="B142" s="106"/>
      <c r="C142" s="107">
        <f>SUM(C129:C141)</f>
        <v>1900</v>
      </c>
      <c r="D142" s="107">
        <f t="shared" ref="D142:O142" si="65">SUM(D129:D141)</f>
        <v>1480.4</v>
      </c>
      <c r="E142" s="108">
        <f t="shared" si="64"/>
        <v>77.915789473684214</v>
      </c>
      <c r="F142" s="107">
        <f t="shared" si="65"/>
        <v>0</v>
      </c>
      <c r="G142" s="107">
        <f t="shared" si="65"/>
        <v>0</v>
      </c>
      <c r="H142" s="107">
        <f t="shared" si="65"/>
        <v>0</v>
      </c>
      <c r="I142" s="107">
        <f t="shared" si="65"/>
        <v>0</v>
      </c>
      <c r="J142" s="107">
        <f t="shared" si="65"/>
        <v>1900</v>
      </c>
      <c r="K142" s="107">
        <f t="shared" si="65"/>
        <v>1480.4</v>
      </c>
      <c r="L142" s="107">
        <f t="shared" si="65"/>
        <v>0</v>
      </c>
      <c r="M142" s="107">
        <f t="shared" si="65"/>
        <v>0</v>
      </c>
      <c r="N142" s="107">
        <f t="shared" si="65"/>
        <v>0</v>
      </c>
      <c r="O142" s="107">
        <f t="shared" si="65"/>
        <v>0</v>
      </c>
      <c r="P142" s="109">
        <f>SUM(P129:P141)</f>
        <v>1480.4</v>
      </c>
    </row>
    <row r="143" spans="1:16" ht="38.25" customHeight="1" thickBot="1">
      <c r="A143" s="99" t="s">
        <v>113</v>
      </c>
      <c r="B143" s="100"/>
      <c r="C143" s="101">
        <f>C16+C19+C68+C81+C97+C100+C103+C106+C114+C118+C121+C124+C127+C142</f>
        <v>1225934.6000000001</v>
      </c>
      <c r="D143" s="101">
        <f>D16+D19+D68+D81+D97+D100+D103+D106+D114+D118+D121+D124+D127+D142</f>
        <v>1198118.1000000001</v>
      </c>
      <c r="E143" s="45">
        <f>D143/C143*100</f>
        <v>97.730996416937742</v>
      </c>
      <c r="F143" s="101">
        <f t="shared" ref="F143:P143" si="66">F16+F19+F68+F81+F97+F100+F103+F106+F114+F118+F121+F124+F127+F142</f>
        <v>205107.9</v>
      </c>
      <c r="G143" s="101">
        <f t="shared" si="66"/>
        <v>191045.59999999998</v>
      </c>
      <c r="H143" s="101">
        <f t="shared" si="66"/>
        <v>696485.2</v>
      </c>
      <c r="I143" s="101">
        <f t="shared" si="66"/>
        <v>687323.11</v>
      </c>
      <c r="J143" s="101">
        <f t="shared" si="66"/>
        <v>324163.70000000007</v>
      </c>
      <c r="K143" s="101">
        <f t="shared" si="66"/>
        <v>319667.19000000006</v>
      </c>
      <c r="L143" s="101">
        <f t="shared" si="66"/>
        <v>72.2</v>
      </c>
      <c r="M143" s="101">
        <f t="shared" si="66"/>
        <v>80.2</v>
      </c>
      <c r="N143" s="101">
        <f t="shared" si="66"/>
        <v>105.6</v>
      </c>
      <c r="O143" s="101">
        <f t="shared" si="66"/>
        <v>2</v>
      </c>
      <c r="P143" s="139">
        <f t="shared" si="66"/>
        <v>1198118.1000000001</v>
      </c>
    </row>
    <row r="144" spans="1:16">
      <c r="D144" s="11"/>
    </row>
    <row r="145" spans="4:4">
      <c r="D145" s="11"/>
    </row>
    <row r="146" spans="4:4">
      <c r="D146" s="11"/>
    </row>
  </sheetData>
  <mergeCells count="40">
    <mergeCell ref="A122:P122"/>
    <mergeCell ref="A128:P128"/>
    <mergeCell ref="A108:P108"/>
    <mergeCell ref="A111:P111"/>
    <mergeCell ref="A115:P115"/>
    <mergeCell ref="A125:P125"/>
    <mergeCell ref="A101:P101"/>
    <mergeCell ref="A104:P104"/>
    <mergeCell ref="A48:P48"/>
    <mergeCell ref="N1:P5"/>
    <mergeCell ref="A119:P119"/>
    <mergeCell ref="A107:P107"/>
    <mergeCell ref="A56:P56"/>
    <mergeCell ref="A69:P69"/>
    <mergeCell ref="A70:P70"/>
    <mergeCell ref="A73:P73"/>
    <mergeCell ref="A82:P82"/>
    <mergeCell ref="A83:P83"/>
    <mergeCell ref="A91:P91"/>
    <mergeCell ref="N11:O11"/>
    <mergeCell ref="A14:P14"/>
    <mergeCell ref="A17:P17"/>
    <mergeCell ref="A94:P94"/>
    <mergeCell ref="A98:P98"/>
    <mergeCell ref="A20:P20"/>
    <mergeCell ref="A21:P21"/>
    <mergeCell ref="A28:P28"/>
    <mergeCell ref="A41:P41"/>
    <mergeCell ref="A6:P6"/>
    <mergeCell ref="A7:P7"/>
    <mergeCell ref="A9:A12"/>
    <mergeCell ref="B9:B12"/>
    <mergeCell ref="C9:P9"/>
    <mergeCell ref="C10:E11"/>
    <mergeCell ref="F10:O10"/>
    <mergeCell ref="P10:P12"/>
    <mergeCell ref="F11:G11"/>
    <mergeCell ref="H11:I11"/>
    <mergeCell ref="J11:K11"/>
    <mergeCell ref="L11:M11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feu10</dc:creator>
  <cp:lastModifiedBy>feu09</cp:lastModifiedBy>
  <cp:lastPrinted>2022-06-23T13:43:07Z</cp:lastPrinted>
  <dcterms:created xsi:type="dcterms:W3CDTF">2021-10-26T11:15:59Z</dcterms:created>
  <dcterms:modified xsi:type="dcterms:W3CDTF">2022-06-23T13:43:09Z</dcterms:modified>
</cp:coreProperties>
</file>