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360" yWindow="2190" windowWidth="15900" windowHeight="12780"/>
  </bookViews>
  <sheets>
    <sheet name="прил.№ 3 " sheetId="3" r:id="rId1"/>
    <sheet name="прил.№ 4" sheetId="2" r:id="rId2"/>
  </sheets>
  <definedNames>
    <definedName name="_xlnm._FilterDatabase" localSheetId="1" hidden="1">'прил.№ 4'!$E$16:$E$1106</definedName>
    <definedName name="Z_025CB94F_0430_4614_972B_70FFC0E7327E_.wvu.FilterData" localSheetId="1" hidden="1">'прил.№ 4'!$E$16:$E$1097</definedName>
    <definedName name="Z_03BCFE38_2A6B_4B8C_B08E_694640216695_.wvu.FilterData" localSheetId="1" hidden="1">'прил.№ 4'!#REF!</definedName>
    <definedName name="Z_0408117F_8225_4821_92AD_54510DB00ADA_.wvu.FilterData" localSheetId="1" hidden="1">'прил.№ 4'!$C$16:$D$1087</definedName>
    <definedName name="Z_05ED83C3_252E_46EF_98B0_0C3510E8378A_.wvu.FilterData" localSheetId="1" hidden="1">'прил.№ 4'!$E$16:$E$1087</definedName>
    <definedName name="Z_099C8877_A2F2_4AA6_9ABE_D90C5A855677_.wvu.FilterData" localSheetId="1" hidden="1">'прил.№ 4'!$F$16:$F$1097</definedName>
    <definedName name="Z_0BE90362_1D86_4357_ABC2_88907C455C1E_.wvu.FilterData" localSheetId="1" hidden="1">'прил.№ 4'!#REF!</definedName>
    <definedName name="Z_0C4B2CE2_C438_4F7C_B8C1_DD25E8B3F691_.wvu.FilterData" localSheetId="1" hidden="1">'прил.№ 4'!$C$16:$F$1081</definedName>
    <definedName name="Z_1DCF833F_B098_4A98_9065_DF1AD4507A17_.wvu.FilterData" localSheetId="1" hidden="1">'прил.№ 4'!$F$16:$F$1073</definedName>
    <definedName name="Z_1ED98191_8853_4D28_8BB4_CAA365F39D82_.wvu.FilterData" localSheetId="1" hidden="1">'прил.№ 4'!$F$16:$F$1073</definedName>
    <definedName name="Z_207380CD_D450_4D55_81C4_2313E6CA48FC_.wvu.FilterData" localSheetId="1" hidden="1">'прил.№ 4'!#REF!</definedName>
    <definedName name="Z_239AD9C2_4A5C_49B6_B445_AF882A3FFF15_.wvu.FilterData" localSheetId="1" hidden="1">'прил.№ 4'!$E$16:$E$1073</definedName>
    <definedName name="Z_242AD27F_5AA0_4170_BCB4_F983B8046454_.wvu.FilterData" localSheetId="1" hidden="1">'прил.№ 4'!$D$16:$D$1097</definedName>
    <definedName name="Z_2448DB40_333D_4656_B0DC_BAD88A5EB79E_.wvu.FilterData" localSheetId="1" hidden="1">'прил.№ 4'!$C$16:$D$1087</definedName>
    <definedName name="Z_256E66FC_B27F_4957_9242_68945E751CB6_.wvu.FilterData" localSheetId="1" hidden="1">'прил.№ 4'!#REF!</definedName>
    <definedName name="Z_2603AE6D_8981_4925_8201_9661D1C56BDC_.wvu.FilterData" localSheetId="1" hidden="1">'прил.№ 4'!$B$16:$F$1085</definedName>
    <definedName name="Z_2931394B_2BC2_418A_9B91_E5892748052E_.wvu.FilterData" localSheetId="1" hidden="1">'прил.№ 4'!$F$16:$F$1073</definedName>
    <definedName name="Z_2A6DFA17_5B45_491E_9D8C_35C147CA196A_.wvu.FilterData" localSheetId="1" hidden="1">'прил.№ 4'!$F$16:$F$1073</definedName>
    <definedName name="Z_2A7944DB_3F24_4D07_B183_CD1781591EAB_.wvu.FilterData" localSheetId="1" hidden="1">'прил.№ 4'!$E$16:$E$1073</definedName>
    <definedName name="Z_2ACC63A9_C222_4096_8DC3_D18F8F7983CD_.wvu.FilterData" localSheetId="1" hidden="1">'прил.№ 4'!$E$16:$E$1087</definedName>
    <definedName name="Z_2D35EB37_C008_4778_AF69_EC1429917EF7_.wvu.FilterData" localSheetId="1" hidden="1">'прил.№ 4'!$E$16:$E$1097</definedName>
    <definedName name="Z_33A6F16F_DFF8_48DE_B265_8A98092906F2_.wvu.FilterData" localSheetId="1" hidden="1">'прил.№ 4'!$C$16:$C$1097</definedName>
    <definedName name="Z_34A5D1FA_759D_483E_AAA1_0E75765B1AE5_.wvu.FilterData" localSheetId="1" hidden="1">'прил.№ 4'!#REF!</definedName>
    <definedName name="Z_35C33D3A_BB5B_41FA_9F2F_E0BCD15B42DF_.wvu.FilterData" localSheetId="1" hidden="1">'прил.№ 4'!$E$16:$E$1073</definedName>
    <definedName name="Z_38C06991_4D19_4D4B_801A_44EA0115C15B_.wvu.FilterData" localSheetId="1" hidden="1">'прил.№ 4'!#REF!</definedName>
    <definedName name="Z_3A58D007_F3D7_4E7C_A66B_DC5CB755C417_.wvu.FilterData" localSheetId="1" hidden="1">'прил.№ 4'!$E$16:$E$1073</definedName>
    <definedName name="Z_3B270D54_7F33_40C5_9127_ED0F0430CD43_.wvu.FilterData" localSheetId="1" hidden="1">'прил.№ 4'!#REF!</definedName>
    <definedName name="Z_3D6CA325_0962_4E73_8A17_605D64520DFC_.wvu.FilterData" localSheetId="1" hidden="1">'прил.№ 4'!$E$16:$E$1087</definedName>
    <definedName name="Z_40071AF1_0DC2_458C_847C_C304B5255A47_.wvu.FilterData" localSheetId="1" hidden="1">'прил.№ 4'!#REF!</definedName>
    <definedName name="Z_450D95C6_5909_4F57_999B_5FF091350512_.wvu.FilterData" localSheetId="1" hidden="1">'прил.№ 4'!$F$16:$F$1073</definedName>
    <definedName name="Z_4A7BAEF6_5012_420B_8BA9_9FAA66CAE5EF_.wvu.FilterData" localSheetId="1" hidden="1">'прил.№ 4'!$E$16:$E$1097</definedName>
    <definedName name="Z_4B519BD4_D2EE_4C93_A153_B0190FABDCD0_.wvu.FilterData" localSheetId="1" hidden="1">'прил.№ 4'!#REF!</definedName>
    <definedName name="Z_4D3F849B_96D0_4E6A_8B97_C6D1E9827058_.wvu.FilterData" localSheetId="1" hidden="1">'прил.№ 4'!$B$16:$D$1073</definedName>
    <definedName name="Z_4E9C47E4_4066_4AA8_84E8_B178D85C70F5_.wvu.FilterData" localSheetId="1" hidden="1">'прил.№ 4'!$E$16:$E$1087</definedName>
    <definedName name="Z_4FD5F1DF_84D8_43DC_A4A5_50290E1211EA_.wvu.FilterData" localSheetId="1" hidden="1">'прил.№ 4'!$B$16:$F$1085</definedName>
    <definedName name="Z_523AE839_6809_4A35_B547_36A5FFBFB5F0_.wvu.FilterData" localSheetId="1" hidden="1">'прил.№ 4'!$F$16:$F$1073</definedName>
    <definedName name="Z_53750F40_F5F0_4704_B113_17F6944869B9_.wvu.FilterData" localSheetId="1" hidden="1">'прил.№ 4'!$E$16:$E$1073</definedName>
    <definedName name="Z_5496F1DC_3594_49DB_97E8_608257B0171F_.wvu.FilterData" localSheetId="1" hidden="1">'прил.№ 4'!$F$16:$F$1073</definedName>
    <definedName name="Z_55474DC9_6E53_45FF_834B_BBCD296B620D_.wvu.FilterData" localSheetId="1" hidden="1">'прил.№ 4'!$F$16:$F$1087</definedName>
    <definedName name="Z_5C53DFBE_23C6_4FC9_96CF_FFDD1666440B_.wvu.FilterData" localSheetId="1" hidden="1">'прил.№ 4'!$F$16:$F$1097</definedName>
    <definedName name="Z_6009D700_8B7F_41A3_ACD5_D35EF7C88DE5_.wvu.FilterData" localSheetId="1" hidden="1">'прил.№ 4'!#REF!</definedName>
    <definedName name="Z_608A6C5E_7F89_4D25_8EB4_48D8DE6ECAA9_.wvu.FilterData" localSheetId="1" hidden="1">'прил.№ 4'!$C$16:$D$1087</definedName>
    <definedName name="Z_63AC7040_A27A_4806_AD0D_AADDF17DFBBB_.wvu.FilterData" localSheetId="1" hidden="1">'прил.№ 4'!$E$16:$E$1097</definedName>
    <definedName name="Z_6B0CBE0D_42D6_4842_8359_E725CF4416BF_.wvu.FilterData" localSheetId="1" hidden="1">'прил.№ 4'!$B$16:$F$1085</definedName>
    <definedName name="Z_6BCC9381_E979_4D68_B768_5593E15BA586_.wvu.FilterData" localSheetId="1" hidden="1">'прил.№ 4'!$E$16:$E$1073</definedName>
    <definedName name="Z_6CFD2090_C9CC_49FC_AA59_349CE3C8D745_.wvu.FilterData" localSheetId="1" hidden="1">'прил.№ 4'!$E$16:$E$1073</definedName>
    <definedName name="Z_6EA3D8C0_16BB_46A4_A1E6_9D79DE81AD7E_.wvu.FilterData" localSheetId="1" hidden="1">'прил.№ 4'!$C$16:$D$1087</definedName>
    <definedName name="Z_6EA3D8C0_16BB_46A4_A1E6_9D79DE81AD7E_.wvu.PrintArea" localSheetId="0" hidden="1">'прил.№ 3 '!$A$7:$F$78</definedName>
    <definedName name="Z_6EA3D8C0_16BB_46A4_A1E6_9D79DE81AD7E_.wvu.PrintArea" localSheetId="1" hidden="1">'прил.№ 4'!$A$16:$I$1041</definedName>
    <definedName name="Z_6EC09109_08FF_4396_8115_DD1023B9EDE4_.wvu.FilterData" localSheetId="1" hidden="1">'прил.№ 4'!#REF!</definedName>
    <definedName name="Z_6EC09109_08FF_4396_8115_DD1023B9EDE4_.wvu.PrintArea" localSheetId="0" hidden="1">'прил.№ 3 '!$A$7:$F$78</definedName>
    <definedName name="Z_6EC09109_08FF_4396_8115_DD1023B9EDE4_.wvu.PrintArea" localSheetId="1" hidden="1">'прил.№ 4'!$A$16:$I$1041</definedName>
    <definedName name="Z_75751493_B3EB_4B99_96A6_E39572B7FC9B_.wvu.FilterData" localSheetId="1" hidden="1">'прил.№ 4'!$F$16:$F$1097</definedName>
    <definedName name="Z_79955E43_3DB0_4D90_8286_30A876BD4E9C_.wvu.FilterData" localSheetId="1" hidden="1">'прил.№ 4'!$B$16:$F$1085</definedName>
    <definedName name="Z_7BCF0D35_BA78_4FCD_8D18_4C1A6183F6BC_.wvu.FilterData" localSheetId="1" hidden="1">'прил.№ 4'!#REF!</definedName>
    <definedName name="Z_86A95AD2_AAD7_4924_BE95_77026A14AE24_.wvu.FilterData" localSheetId="1" hidden="1">'прил.№ 4'!$B$16:$F$1085</definedName>
    <definedName name="Z_86A95AD2_AAD7_4924_BE95_77026A14AE24_.wvu.PrintArea" localSheetId="1" hidden="1">'прил.№ 4'!$A$16:$I$1087</definedName>
    <definedName name="Z_8B08AB48_6154_44E1_B2BC_6BA33E5D75FD_.wvu.FilterData" localSheetId="1" hidden="1">'прил.№ 4'!$E$16:$E$1073</definedName>
    <definedName name="Z_8B6A1EDF_4C46_4669_B6DB_3E91EC73FAAA_.wvu.FilterData" localSheetId="1" hidden="1">'прил.№ 4'!$E$16:$E$1087</definedName>
    <definedName name="Z_967B918F_DA78_4788_AA30_C538BCE19752_.wvu.FilterData" localSheetId="1" hidden="1">'прил.№ 4'!$E$16:$E$1097</definedName>
    <definedName name="Z_98AEEBA8_19D9_4CD7_8057_DC6A77A84FEA_.wvu.FilterData" localSheetId="1" hidden="1">'прил.№ 4'!$B$16:$D$1087</definedName>
    <definedName name="Z_98AEEBA8_19D9_4CD7_8057_DC6A77A84FEA_.wvu.PrintArea" localSheetId="1" hidden="1">'прил.№ 4'!$A$16:$I$1041</definedName>
    <definedName name="Z_9A810D70_6E63_4238_B5B8_51359BD552AB_.wvu.FilterData" localSheetId="1" hidden="1">'прил.№ 4'!$C$16:$F$1073</definedName>
    <definedName name="Z_9D961752_77CA_4164_8385_D014F0F787A1_.wvu.FilterData" localSheetId="1" hidden="1">'прил.№ 4'!#REF!</definedName>
    <definedName name="Z_9FC74E17_DBF6_4781_AC6A_F6666CFE8100_.wvu.FilterData" localSheetId="1" hidden="1">'прил.№ 4'!$C$16:$D$1087</definedName>
    <definedName name="Z_A36C9A11_7C12_4336_9E01_25DA61C4D950_.wvu.FilterData" localSheetId="1" hidden="1">'прил.№ 4'!$B$16:$F$1085</definedName>
    <definedName name="Z_A4291AFC_3633_4182_AFFA_5EA42D317109_.wvu.FilterData" localSheetId="1" hidden="1">'прил.№ 4'!$E$16:$E$1073</definedName>
    <definedName name="Z_A486D136_3188_4EA1_AE10_69773FB489A4_.wvu.FilterData" localSheetId="1" hidden="1">'прил.№ 4'!$B$16:$F$1085</definedName>
    <definedName name="Z_ABAE6810_D2CD_43D1_ADCA_5DA04BDB3D7E_.wvu.FilterData" localSheetId="1" hidden="1">'прил.№ 4'!$C$16:$C$1097</definedName>
    <definedName name="Z_ABB9E4C4_F3F9_4166_85F1_C9068FDF4AFC_.wvu.FilterData" localSheetId="1" hidden="1">'прил.№ 4'!$F$16:$F$1087</definedName>
    <definedName name="Z_ABB9E4C4_F3F9_4166_85F1_C9068FDF4AFC_.wvu.PrintArea" localSheetId="1" hidden="1">'прил.№ 4'!$A$16:$J$1041</definedName>
    <definedName name="Z_AD369AF5_B879_489F_A813_399F4B23625C_.wvu.FilterData" localSheetId="1" hidden="1">'прил.№ 4'!#REF!</definedName>
    <definedName name="Z_AE8EA165_B8F5_4BA0_BAB3_E4A1110CD173_.wvu.FilterData" localSheetId="1" hidden="1">'прил.№ 4'!$B$16:$F$1085</definedName>
    <definedName name="Z_BCC24177_F3D4_4C0A_8D1F_CB5614FE5292_.wvu.FilterData" localSheetId="1" hidden="1">'прил.№ 4'!$F$16:$F$1073</definedName>
    <definedName name="Z_BCCFBA7B_95BB_43C7_8442_685B7C9D79D2_.wvu.FilterData" localSheetId="1" hidden="1">'прил.№ 4'!$E$16:$E$1073</definedName>
    <definedName name="Z_C2F9E585_BA97_4C02_80B2_436EB3733FA3_.wvu.FilterData" localSheetId="1" hidden="1">'прил.№ 4'!$B$16:$F$1085</definedName>
    <definedName name="Z_C503D4F6_3B3C_449D_8CCB_D5F51CB60BA9_.wvu.FilterData" localSheetId="1" hidden="1">'прил.№ 4'!$E$16:$E$1073</definedName>
    <definedName name="Z_C6019752_2955_4984_ACA6_CA4E7007E370_.wvu.FilterData" localSheetId="1" hidden="1">'прил.№ 4'!$F$16:$F$1087</definedName>
    <definedName name="Z_C87CA27F_B86A_437A_8EA4_410B5C057BC1_.wvu.FilterData" localSheetId="1" hidden="1">'прил.№ 4'!#REF!</definedName>
    <definedName name="Z_CB3EDA65_6FD4_4B89_891F_B50BD69C0A5A_.wvu.FilterData" localSheetId="1" hidden="1">'прил.№ 4'!$E$16:$E$1097</definedName>
    <definedName name="Z_CDC7D1E3_4990_4811_816C_ECEF6DF619E7_.wvu.FilterData" localSheetId="1" hidden="1">'прил.№ 4'!$F$16:$F$1087</definedName>
    <definedName name="Z_CEA1A091_FAC8_4CD5_A17B_591F117AE1A7_.wvu.FilterData" localSheetId="1" hidden="1">'прил.№ 4'!$E$16:$E$1087</definedName>
    <definedName name="Z_CF721BCB_BBDA_473C_A277_CF5862720E5A_.wvu.FilterData" localSheetId="1" hidden="1">'прил.№ 4'!$F$16:$F$1073</definedName>
    <definedName name="Z_E04CA8BC_8607_4D5F_977F_62604E5D31BE_.wvu.FilterData" localSheetId="1" hidden="1">'прил.№ 4'!$C$16:$C$1087</definedName>
    <definedName name="Z_E04CA8BC_8607_4D5F_977F_62604E5D31BE_.wvu.PrintArea" localSheetId="1" hidden="1">'прил.№ 4'!$A$16:$I$1041</definedName>
    <definedName name="Z_E04CA8BC_8607_4D5F_977F_62604E5D31BE_.wvu.Rows" localSheetId="1" hidden="1">'прил.№ 4'!#REF!,'прил.№ 4'!#REF!,'прил.№ 4'!#REF!,'прил.№ 4'!#REF!,'прил.№ 4'!#REF!,'прил.№ 4'!#REF!,'прил.№ 4'!#REF!,'прил.№ 4'!#REF!,'прил.№ 4'!#REF!,'прил.№ 4'!#REF!,'прил.№ 4'!#REF!,'прил.№ 4'!#REF!,'прил.№ 4'!#REF!,'прил.№ 4'!$645:$645,'прил.№ 4'!#REF!,'прил.№ 4'!#REF!,'прил.№ 4'!#REF!,'прил.№ 4'!#REF!,'прил.№ 4'!#REF!,'прил.№ 4'!#REF!,'прил.№ 4'!#REF!,'прил.№ 4'!$933:$936</definedName>
    <definedName name="Z_E2B189D9_5653_42D6_9DA5_72139DFA9773_.wvu.FilterData" localSheetId="1" hidden="1">'прил.№ 4'!$F$16:$F$1087</definedName>
    <definedName name="Z_E2D707A9_DBBA_4295_AFB0_4C6C069A2503_.wvu.FilterData" localSheetId="1" hidden="1">'прил.№ 4'!$B$16:$F$1085</definedName>
    <definedName name="Z_E2ED1623_4F8C_4FD5_B544_EBE6A9F0F6A5_.wvu.FilterData" localSheetId="1" hidden="1">'прил.№ 4'!$C$16:$C$1087</definedName>
    <definedName name="Z_E532C361_FACB_41AD_A01D_A30E140FD41D_.wvu.FilterData" localSheetId="1" hidden="1">'прил.№ 4'!$F$16:$F$1097</definedName>
    <definedName name="Z_EC29BA66_B1B0_4449_81B1_350D6D1D7027_.wvu.FilterData" localSheetId="1" hidden="1">'прил.№ 4'!$E$16:$E$1097</definedName>
    <definedName name="Z_EF4E8630_4BE2_4CC4_A4FC_CBAD04CC5AA0_.wvu.FilterData" localSheetId="1" hidden="1">'прил.№ 4'!$B$16:$F$1085</definedName>
    <definedName name="Z_F2851D37_89A8_4C56_948D_18B78EF81474_.wvu.FilterData" localSheetId="1" hidden="1">'прил.№ 4'!$C$16:$C$1097</definedName>
    <definedName name="Z_F44AA3F7_34A3_413E_A739_6CA3A40C8EF2_.wvu.FilterData" localSheetId="1" hidden="1">'прил.№ 4'!#REF!</definedName>
    <definedName name="Z_F5C04708_BC65_4E48_820B_3B1A9CA65815_.wvu.FilterData" localSheetId="1" hidden="1">'прил.№ 4'!$B$16:$D$1073</definedName>
    <definedName name="Z_F6BFC803_0A02_4D3A_9CE3_2E7DE3951BF8_.wvu.FilterData" localSheetId="1" hidden="1">'прил.№ 4'!$F$16:$F$1097</definedName>
    <definedName name="Z_FA36766E_FC97_48CE_A697_B12B5B1B44DF_.wvu.FilterData" localSheetId="1" hidden="1">'прил.№ 4'!$F$16:$F$1097</definedName>
    <definedName name="Z_FC933A1D_1539_469D_8A50_5A24B51C1DF8_.wvu.FilterData" localSheetId="1" hidden="1">'прил.№ 4'!$B$16:$B$1087</definedName>
    <definedName name="Z_FE14AC5D_6CFA_4DEA_A700_BEF6240E5088_.wvu.FilterData" localSheetId="1" hidden="1">'прил.№ 4'!$E$16:$E$1097</definedName>
    <definedName name="_xlnm.Print_Area" localSheetId="1">'прил.№ 4'!$A$1:$I$1041</definedName>
  </definedNames>
  <calcPr calcId="145621" iterate="1"/>
  <customWorkbookViews>
    <customWorkbookView name="Молчанова Елена Валерьевна - Личное представление" guid="{ABB9E4C4-F3F9-4166-85F1-C9068FDF4AFC}" mergeInterval="0" personalView="1" maximized="1" xWindow="1" yWindow="1" windowWidth="1916" windowHeight="850" activeSheetId="2"/>
    <customWorkbookView name="Латышева Ольга Яковлевна - Личное представление" guid="{35D05877-A6D0-4888-825F-BAA7B52EE957}" mergeInterval="0" personalView="1" maximized="1" windowWidth="1916" windowHeight="854" activeSheetId="2"/>
    <customWorkbookView name="Третьякова Елена Владимировна - Личное представление" guid="{E04CA8BC-8607-4D5F-977F-62604E5D31BE}" mergeInterval="0" personalView="1" xWindow="30" yWindow="31" windowWidth="1108" windowHeight="790" activeSheetId="2"/>
    <customWorkbookView name="Шерепа Ольга Николаевна - Личное представление" guid="{98AEEBA8-19D9-4CD7-8057-DC6A77A84FEA}" mergeInterval="0" personalView="1" maximized="1" xWindow="1" yWindow="1" windowWidth="1916" windowHeight="783" activeSheetId="1"/>
    <customWorkbookView name="feu09 - Личное представление" guid="{6EC09109-08FF-4396-8115-DD1023B9EDE4}" mergeInterval="0" personalView="1" maximized="1" xWindow="1" yWindow="1" windowWidth="1920" windowHeight="850" activeSheetId="2"/>
    <customWorkbookView name="Цуд1 Александра Викторовна - Личное представление" guid="{86A95AD2-AAD7-4924-BE95-77026A14AE24}" mergeInterval="0" personalView="1" maximized="1" windowWidth="1916" windowHeight="786" activeSheetId="2"/>
    <customWorkbookView name="Короткова Анна Сергеевна - Личное представление" guid="{E532C361-FACB-41AD-A01D-A30E140FD41D}" mergeInterval="0" personalView="1" maximized="1" windowWidth="1916" windowHeight="786" activeSheetId="2"/>
    <customWorkbookView name="Александра - Личное представление" guid="{6EA3D8C0-16BB-46A4-A1E6-9D79DE81AD7E}" mergeInterval="0" personalView="1" maximized="1" windowWidth="1341" windowHeight="531" activeSheetId="2"/>
    <customWorkbookView name="Лопатина Вера Николаевна - Личное представление" guid="{3D6CA325-0962-4E73-8A17-605D64520DFC}" mergeInterval="0" personalView="1" maximized="1" windowWidth="1916" windowHeight="826" activeSheetId="2"/>
  </customWorkbookViews>
</workbook>
</file>

<file path=xl/calcChain.xml><?xml version="1.0" encoding="utf-8"?>
<calcChain xmlns="http://schemas.openxmlformats.org/spreadsheetml/2006/main">
  <c r="H19" i="2" l="1"/>
  <c r="H950" i="2"/>
  <c r="G950" i="2"/>
  <c r="G639" i="2"/>
  <c r="G618" i="2"/>
  <c r="G261" i="2"/>
  <c r="D23" i="3"/>
  <c r="E26" i="3"/>
  <c r="E23" i="3" s="1"/>
  <c r="F26" i="3"/>
  <c r="F23" i="3" s="1"/>
  <c r="D32" i="3"/>
  <c r="E32" i="3"/>
  <c r="F32" i="3"/>
  <c r="D35" i="3"/>
  <c r="E35" i="3"/>
  <c r="F35" i="3"/>
  <c r="D39" i="3"/>
  <c r="E39" i="3"/>
  <c r="F39" i="3"/>
  <c r="F44" i="3"/>
  <c r="D44" i="3"/>
  <c r="E44" i="3"/>
  <c r="D49" i="3"/>
  <c r="E49" i="3"/>
  <c r="F49" i="3"/>
  <c r="E52" i="3"/>
  <c r="F52" i="3"/>
  <c r="D52" i="3"/>
  <c r="D60" i="3"/>
  <c r="E60" i="3"/>
  <c r="F60" i="3"/>
  <c r="D64" i="3"/>
  <c r="E64" i="3"/>
  <c r="F64" i="3"/>
  <c r="D70" i="3"/>
  <c r="E70" i="3"/>
  <c r="F70" i="3"/>
  <c r="D73" i="3"/>
  <c r="E73" i="3"/>
  <c r="F73" i="3"/>
  <c r="F75" i="3" l="1"/>
  <c r="D75" i="3"/>
  <c r="E75" i="3"/>
  <c r="I281" i="2" l="1"/>
  <c r="I285" i="2"/>
  <c r="I289" i="2"/>
  <c r="H281" i="2"/>
  <c r="H285" i="2"/>
  <c r="H284" i="2" s="1"/>
  <c r="H283" i="2" s="1"/>
  <c r="H289" i="2"/>
  <c r="H288" i="2" s="1"/>
  <c r="H287" i="2" s="1"/>
  <c r="G281" i="2"/>
  <c r="G285" i="2"/>
  <c r="G289" i="2"/>
  <c r="I280" i="2" l="1"/>
  <c r="G288" i="2"/>
  <c r="G280" i="2"/>
  <c r="I288" i="2"/>
  <c r="G284" i="2"/>
  <c r="H280" i="2"/>
  <c r="I284" i="2"/>
  <c r="I820" i="2"/>
  <c r="H820" i="2"/>
  <c r="H819" i="2" s="1"/>
  <c r="G820" i="2"/>
  <c r="I143" i="2"/>
  <c r="I147" i="2"/>
  <c r="I151" i="2"/>
  <c r="H143" i="2"/>
  <c r="H147" i="2"/>
  <c r="H146" i="2" s="1"/>
  <c r="H145" i="2" s="1"/>
  <c r="H151" i="2"/>
  <c r="H150" i="2" s="1"/>
  <c r="H149" i="2" s="1"/>
  <c r="G143" i="2"/>
  <c r="G147" i="2"/>
  <c r="G151" i="2"/>
  <c r="I46" i="2"/>
  <c r="I50" i="2"/>
  <c r="I54" i="2"/>
  <c r="H46" i="2"/>
  <c r="H50" i="2"/>
  <c r="H49" i="2" s="1"/>
  <c r="H48" i="2" s="1"/>
  <c r="H54" i="2"/>
  <c r="H53" i="2" s="1"/>
  <c r="H52" i="2" s="1"/>
  <c r="G46" i="2"/>
  <c r="G50" i="2"/>
  <c r="G54" i="2"/>
  <c r="I959" i="2"/>
  <c r="I963" i="2"/>
  <c r="I967" i="2"/>
  <c r="H959" i="2"/>
  <c r="H958" i="2" s="1"/>
  <c r="H957" i="2" s="1"/>
  <c r="H963" i="2"/>
  <c r="H967" i="2"/>
  <c r="H966" i="2" s="1"/>
  <c r="G959" i="2"/>
  <c r="G963" i="2"/>
  <c r="G967" i="2"/>
  <c r="I45" i="2" l="1"/>
  <c r="I287" i="2"/>
  <c r="I279" i="2"/>
  <c r="I962" i="2"/>
  <c r="I966" i="2"/>
  <c r="I142" i="2"/>
  <c r="G287" i="2"/>
  <c r="G958" i="2"/>
  <c r="G49" i="2"/>
  <c r="G279" i="2"/>
  <c r="G150" i="2"/>
  <c r="G962" i="2"/>
  <c r="G142" i="2"/>
  <c r="G283" i="2"/>
  <c r="H142" i="2"/>
  <c r="H141" i="2" s="1"/>
  <c r="H140" i="2" s="1"/>
  <c r="H279" i="2"/>
  <c r="I283" i="2"/>
  <c r="G146" i="2"/>
  <c r="I819" i="2"/>
  <c r="I150" i="2"/>
  <c r="H818" i="2"/>
  <c r="G819" i="2"/>
  <c r="I146" i="2"/>
  <c r="H965" i="2"/>
  <c r="G53" i="2"/>
  <c r="G45" i="2"/>
  <c r="I49" i="2"/>
  <c r="G966" i="2"/>
  <c r="H962" i="2"/>
  <c r="H961" i="2" s="1"/>
  <c r="I958" i="2"/>
  <c r="H45" i="2"/>
  <c r="I53" i="2"/>
  <c r="G449" i="2"/>
  <c r="I145" i="2" l="1"/>
  <c r="I818" i="2"/>
  <c r="I817" i="2" s="1"/>
  <c r="I965" i="2"/>
  <c r="I141" i="2"/>
  <c r="I961" i="2"/>
  <c r="I149" i="2"/>
  <c r="G52" i="2"/>
  <c r="G448" i="2"/>
  <c r="G965" i="2"/>
  <c r="G141" i="2"/>
  <c r="G149" i="2"/>
  <c r="G48" i="2"/>
  <c r="G818" i="2"/>
  <c r="G145" i="2"/>
  <c r="G278" i="2"/>
  <c r="G961" i="2"/>
  <c r="G957" i="2"/>
  <c r="G44" i="2"/>
  <c r="I278" i="2"/>
  <c r="H278" i="2"/>
  <c r="H956" i="2"/>
  <c r="H817" i="2"/>
  <c r="I52" i="2"/>
  <c r="I48" i="2"/>
  <c r="H44" i="2"/>
  <c r="I957" i="2"/>
  <c r="I140" i="2" l="1"/>
  <c r="I816" i="2"/>
  <c r="G43" i="2"/>
  <c r="G817" i="2"/>
  <c r="G956" i="2"/>
  <c r="G140" i="2"/>
  <c r="H816" i="2"/>
  <c r="I43" i="2"/>
  <c r="H43" i="2"/>
  <c r="I956" i="2"/>
  <c r="G816" i="2" l="1"/>
  <c r="I633" i="2"/>
  <c r="H633" i="2"/>
  <c r="G633" i="2"/>
  <c r="I578" i="2"/>
  <c r="H578" i="2"/>
  <c r="H577" i="2" s="1"/>
  <c r="G578" i="2"/>
  <c r="I577" i="2" l="1"/>
  <c r="G577" i="2"/>
  <c r="H576" i="2"/>
  <c r="I603" i="2"/>
  <c r="H603" i="2"/>
  <c r="H602" i="2" s="1"/>
  <c r="G603" i="2"/>
  <c r="I657" i="2"/>
  <c r="H657" i="2"/>
  <c r="H656" i="2" s="1"/>
  <c r="G657" i="2"/>
  <c r="I576" i="2" l="1"/>
  <c r="I602" i="2"/>
  <c r="G576" i="2"/>
  <c r="G656" i="2"/>
  <c r="G602" i="2"/>
  <c r="H655" i="2"/>
  <c r="I656" i="2"/>
  <c r="I66" i="2"/>
  <c r="H66" i="2"/>
  <c r="G66" i="2"/>
  <c r="I62" i="2"/>
  <c r="H62" i="2"/>
  <c r="G62" i="2"/>
  <c r="G70" i="2"/>
  <c r="H70" i="2"/>
  <c r="I70" i="2"/>
  <c r="I61" i="2" l="1"/>
  <c r="I69" i="2"/>
  <c r="G655" i="2"/>
  <c r="G61" i="2"/>
  <c r="I655" i="2"/>
  <c r="H654" i="2"/>
  <c r="G69" i="2"/>
  <c r="H65" i="2"/>
  <c r="H61" i="2"/>
  <c r="H60" i="2" s="1"/>
  <c r="G65" i="2"/>
  <c r="I65" i="2"/>
  <c r="G60" i="2"/>
  <c r="H69" i="2"/>
  <c r="I68" i="2"/>
  <c r="I60" i="2" l="1"/>
  <c r="G654" i="2"/>
  <c r="I654" i="2"/>
  <c r="G68" i="2"/>
  <c r="H64" i="2"/>
  <c r="I64" i="2"/>
  <c r="G64" i="2"/>
  <c r="H68" i="2"/>
  <c r="I316" i="2"/>
  <c r="H316" i="2"/>
  <c r="H315" i="2" s="1"/>
  <c r="H314" i="2" s="1"/>
  <c r="H313" i="2" s="1"/>
  <c r="G316" i="2"/>
  <c r="I637" i="2"/>
  <c r="H637" i="2"/>
  <c r="G637" i="2"/>
  <c r="I792" i="2"/>
  <c r="H792" i="2"/>
  <c r="G792" i="2"/>
  <c r="I218" i="2"/>
  <c r="H218" i="2"/>
  <c r="H217" i="2" s="1"/>
  <c r="H216" i="2" s="1"/>
  <c r="G218" i="2"/>
  <c r="I930" i="2"/>
  <c r="H930" i="2"/>
  <c r="H929" i="2" s="1"/>
  <c r="H928" i="2" s="1"/>
  <c r="H927" i="2" s="1"/>
  <c r="G930" i="2"/>
  <c r="I894" i="2"/>
  <c r="H894" i="2"/>
  <c r="G894" i="2"/>
  <c r="I485" i="2"/>
  <c r="H485" i="2"/>
  <c r="H484" i="2" s="1"/>
  <c r="G485" i="2"/>
  <c r="I929" i="2" l="1"/>
  <c r="I315" i="2"/>
  <c r="I217" i="2"/>
  <c r="I484" i="2"/>
  <c r="G315" i="2"/>
  <c r="G893" i="2"/>
  <c r="G217" i="2"/>
  <c r="G929" i="2"/>
  <c r="H59" i="2"/>
  <c r="G59" i="2"/>
  <c r="I59" i="2"/>
  <c r="H893" i="2"/>
  <c r="H892" i="2" s="1"/>
  <c r="I928" i="2"/>
  <c r="I893" i="2"/>
  <c r="G484" i="2"/>
  <c r="H483" i="2"/>
  <c r="H482" i="2" s="1"/>
  <c r="I707" i="2"/>
  <c r="H707" i="2"/>
  <c r="H706" i="2" s="1"/>
  <c r="H705" i="2" s="1"/>
  <c r="G707" i="2"/>
  <c r="I643" i="2"/>
  <c r="H643" i="2"/>
  <c r="G643" i="2"/>
  <c r="I104" i="2"/>
  <c r="H104" i="2"/>
  <c r="G104" i="2"/>
  <c r="I367" i="2"/>
  <c r="H367" i="2"/>
  <c r="H366" i="2" s="1"/>
  <c r="G367" i="2"/>
  <c r="I642" i="2" l="1"/>
  <c r="I641" i="2" s="1"/>
  <c r="I216" i="2"/>
  <c r="I366" i="2"/>
  <c r="I314" i="2"/>
  <c r="I103" i="2"/>
  <c r="I102" i="2" s="1"/>
  <c r="I483" i="2"/>
  <c r="G216" i="2"/>
  <c r="G314" i="2"/>
  <c r="G483" i="2"/>
  <c r="G482" i="2" s="1"/>
  <c r="G706" i="2"/>
  <c r="G366" i="2"/>
  <c r="G928" i="2"/>
  <c r="G892" i="2"/>
  <c r="G103" i="2"/>
  <c r="H642" i="2"/>
  <c r="H641" i="2" s="1"/>
  <c r="H640" i="2" s="1"/>
  <c r="I927" i="2"/>
  <c r="I892" i="2"/>
  <c r="H365" i="2"/>
  <c r="H704" i="2"/>
  <c r="I365" i="2"/>
  <c r="H103" i="2"/>
  <c r="I706" i="2"/>
  <c r="G642" i="2"/>
  <c r="I954" i="2"/>
  <c r="H954" i="2"/>
  <c r="H953" i="2" s="1"/>
  <c r="H952" i="2" s="1"/>
  <c r="H951" i="2" s="1"/>
  <c r="G954" i="2"/>
  <c r="I210" i="2"/>
  <c r="H210" i="2"/>
  <c r="H209" i="2" s="1"/>
  <c r="H208" i="2" s="1"/>
  <c r="G210" i="2"/>
  <c r="I205" i="2"/>
  <c r="H205" i="2"/>
  <c r="G205" i="2"/>
  <c r="I482" i="2" l="1"/>
  <c r="I313" i="2"/>
  <c r="I209" i="2"/>
  <c r="I953" i="2"/>
  <c r="G705" i="2"/>
  <c r="G204" i="2"/>
  <c r="G365" i="2"/>
  <c r="G927" i="2"/>
  <c r="G313" i="2"/>
  <c r="G953" i="2"/>
  <c r="G641" i="2"/>
  <c r="G102" i="2"/>
  <c r="I640" i="2"/>
  <c r="I101" i="2"/>
  <c r="H102" i="2"/>
  <c r="H703" i="2"/>
  <c r="I705" i="2"/>
  <c r="G209" i="2"/>
  <c r="H204" i="2"/>
  <c r="H203" i="2" s="1"/>
  <c r="I204" i="2"/>
  <c r="I676" i="2"/>
  <c r="H676" i="2"/>
  <c r="H675" i="2" s="1"/>
  <c r="G676" i="2"/>
  <c r="I675" i="2" l="1"/>
  <c r="I208" i="2"/>
  <c r="I952" i="2"/>
  <c r="I203" i="2"/>
  <c r="G640" i="2"/>
  <c r="G704" i="2"/>
  <c r="G675" i="2"/>
  <c r="G208" i="2"/>
  <c r="G101" i="2"/>
  <c r="G952" i="2"/>
  <c r="G203" i="2"/>
  <c r="H101" i="2"/>
  <c r="I704" i="2"/>
  <c r="H674" i="2"/>
  <c r="I582" i="2"/>
  <c r="H582" i="2"/>
  <c r="G582" i="2"/>
  <c r="I671" i="2"/>
  <c r="H671" i="2"/>
  <c r="G671" i="2"/>
  <c r="I951" i="2" l="1"/>
  <c r="I674" i="2"/>
  <c r="G951" i="2"/>
  <c r="G703" i="2"/>
  <c r="G674" i="2"/>
  <c r="I703" i="2"/>
  <c r="I670" i="2" l="1"/>
  <c r="H670" i="2"/>
  <c r="H669" i="2" s="1"/>
  <c r="G670" i="2"/>
  <c r="I925" i="2"/>
  <c r="I924" i="2" s="1"/>
  <c r="I923" i="2" s="1"/>
  <c r="I922" i="2" s="1"/>
  <c r="H925" i="2"/>
  <c r="G925" i="2"/>
  <c r="I669" i="2" l="1"/>
  <c r="G924" i="2"/>
  <c r="G669" i="2"/>
  <c r="H924" i="2"/>
  <c r="I372" i="2"/>
  <c r="H372" i="2"/>
  <c r="H371" i="2" s="1"/>
  <c r="H370" i="2" s="1"/>
  <c r="H369" i="2" s="1"/>
  <c r="G372" i="2"/>
  <c r="I772" i="2"/>
  <c r="H772" i="2"/>
  <c r="H771" i="2" s="1"/>
  <c r="G772" i="2"/>
  <c r="I573" i="2"/>
  <c r="H573" i="2"/>
  <c r="G573" i="2"/>
  <c r="I859" i="2"/>
  <c r="H859" i="2"/>
  <c r="H858" i="2" s="1"/>
  <c r="H857" i="2" s="1"/>
  <c r="H856" i="2" s="1"/>
  <c r="H855" i="2" s="1"/>
  <c r="H854" i="2" s="1"/>
  <c r="G859" i="2"/>
  <c r="I912" i="2"/>
  <c r="H912" i="2"/>
  <c r="H911" i="2" s="1"/>
  <c r="H910" i="2" s="1"/>
  <c r="G912" i="2"/>
  <c r="I908" i="2"/>
  <c r="H908" i="2"/>
  <c r="H907" i="2" s="1"/>
  <c r="H906" i="2" s="1"/>
  <c r="G908" i="2"/>
  <c r="I680" i="2"/>
  <c r="H680" i="2"/>
  <c r="H679" i="2" s="1"/>
  <c r="H678" i="2" s="1"/>
  <c r="H668" i="2" s="1"/>
  <c r="G680" i="2"/>
  <c r="I987" i="2"/>
  <c r="H987" i="2"/>
  <c r="H986" i="2" s="1"/>
  <c r="G987" i="2"/>
  <c r="I611" i="2"/>
  <c r="H611" i="2"/>
  <c r="H610" i="2" s="1"/>
  <c r="G611" i="2"/>
  <c r="I622" i="2"/>
  <c r="H622" i="2"/>
  <c r="H621" i="2" s="1"/>
  <c r="H620" i="2" s="1"/>
  <c r="G622" i="2"/>
  <c r="I222" i="2"/>
  <c r="H222" i="2"/>
  <c r="H221" i="2" s="1"/>
  <c r="H220" i="2" s="1"/>
  <c r="G222" i="2"/>
  <c r="I621" i="2" l="1"/>
  <c r="I907" i="2"/>
  <c r="I610" i="2"/>
  <c r="I986" i="2"/>
  <c r="I858" i="2"/>
  <c r="I911" i="2"/>
  <c r="I371" i="2"/>
  <c r="I221" i="2"/>
  <c r="G621" i="2"/>
  <c r="G610" i="2"/>
  <c r="G221" i="2"/>
  <c r="G679" i="2"/>
  <c r="G371" i="2"/>
  <c r="G923" i="2"/>
  <c r="G907" i="2"/>
  <c r="G911" i="2"/>
  <c r="G858" i="2"/>
  <c r="G771" i="2"/>
  <c r="G770" i="2" s="1"/>
  <c r="I572" i="2"/>
  <c r="H572" i="2"/>
  <c r="H923" i="2"/>
  <c r="H922" i="2" s="1"/>
  <c r="H667" i="2"/>
  <c r="H666" i="2" s="1"/>
  <c r="G667" i="2"/>
  <c r="G572" i="2"/>
  <c r="I771" i="2"/>
  <c r="H770" i="2"/>
  <c r="H985" i="2"/>
  <c r="G986" i="2"/>
  <c r="I679" i="2"/>
  <c r="H609" i="2"/>
  <c r="I770" i="2" l="1"/>
  <c r="I370" i="2"/>
  <c r="I857" i="2"/>
  <c r="I609" i="2"/>
  <c r="I620" i="2"/>
  <c r="I678" i="2"/>
  <c r="I668" i="2" s="1"/>
  <c r="I571" i="2"/>
  <c r="I220" i="2"/>
  <c r="I910" i="2"/>
  <c r="I985" i="2"/>
  <c r="I906" i="2"/>
  <c r="G666" i="2"/>
  <c r="G857" i="2"/>
  <c r="G906" i="2"/>
  <c r="G370" i="2"/>
  <c r="G220" i="2"/>
  <c r="G620" i="2"/>
  <c r="G571" i="2"/>
  <c r="G570" i="2" s="1"/>
  <c r="G910" i="2"/>
  <c r="G922" i="2"/>
  <c r="G678" i="2"/>
  <c r="G609" i="2"/>
  <c r="G985" i="2"/>
  <c r="H571" i="2"/>
  <c r="I570" i="2"/>
  <c r="G769" i="2"/>
  <c r="H769" i="2"/>
  <c r="H984" i="2"/>
  <c r="I1039" i="2"/>
  <c r="I1032" i="2"/>
  <c r="I1030" i="2"/>
  <c r="I1025" i="2"/>
  <c r="I1019" i="2"/>
  <c r="I1009" i="2"/>
  <c r="I1003" i="2"/>
  <c r="I997" i="2"/>
  <c r="I982" i="2"/>
  <c r="I974" i="2"/>
  <c r="I949" i="2"/>
  <c r="I943" i="2"/>
  <c r="I939" i="2"/>
  <c r="I935" i="2"/>
  <c r="I919" i="2"/>
  <c r="I904" i="2"/>
  <c r="I900" i="2"/>
  <c r="I890" i="2"/>
  <c r="I886" i="2"/>
  <c r="I881" i="2"/>
  <c r="I874" i="2"/>
  <c r="I869" i="2"/>
  <c r="I852" i="2"/>
  <c r="I851" i="2"/>
  <c r="I849" i="2"/>
  <c r="I845" i="2"/>
  <c r="I836" i="2"/>
  <c r="I825" i="2"/>
  <c r="I815" i="2"/>
  <c r="I811" i="2"/>
  <c r="I806" i="2"/>
  <c r="I803" i="2"/>
  <c r="I798" i="2"/>
  <c r="I790" i="2"/>
  <c r="I786" i="2"/>
  <c r="I779" i="2"/>
  <c r="I767" i="2"/>
  <c r="I764" i="2"/>
  <c r="I760" i="2"/>
  <c r="I755" i="2"/>
  <c r="I753" i="2"/>
  <c r="I748" i="2"/>
  <c r="I737" i="2"/>
  <c r="I733" i="2"/>
  <c r="I728" i="2"/>
  <c r="I719" i="2"/>
  <c r="I716" i="2"/>
  <c r="I701" i="2"/>
  <c r="I695" i="2"/>
  <c r="I688" i="2"/>
  <c r="I686" i="2"/>
  <c r="I664" i="2"/>
  <c r="I652" i="2"/>
  <c r="I630" i="2"/>
  <c r="I626" i="2"/>
  <c r="I617" i="2"/>
  <c r="I607" i="2"/>
  <c r="I599" i="2"/>
  <c r="I594" i="2"/>
  <c r="I589" i="2"/>
  <c r="I565" i="2"/>
  <c r="I555" i="2"/>
  <c r="I549" i="2"/>
  <c r="I545" i="2"/>
  <c r="I539" i="2"/>
  <c r="I532" i="2"/>
  <c r="I523" i="2"/>
  <c r="I518" i="2"/>
  <c r="I510" i="2"/>
  <c r="I507" i="2"/>
  <c r="I503" i="2"/>
  <c r="I500" i="2"/>
  <c r="I495" i="2"/>
  <c r="I490" i="2"/>
  <c r="I480" i="2"/>
  <c r="I476" i="2"/>
  <c r="I471" i="2"/>
  <c r="I466" i="2"/>
  <c r="I460" i="2"/>
  <c r="I452" i="2"/>
  <c r="I446" i="2"/>
  <c r="I441" i="2"/>
  <c r="I437" i="2"/>
  <c r="I432" i="2"/>
  <c r="I428" i="2"/>
  <c r="I423" i="2"/>
  <c r="I418" i="2"/>
  <c r="I412" i="2"/>
  <c r="I408" i="2"/>
  <c r="I403" i="2"/>
  <c r="I398" i="2"/>
  <c r="I391" i="2"/>
  <c r="I380" i="2"/>
  <c r="I379" i="2"/>
  <c r="I363" i="2"/>
  <c r="I357" i="2"/>
  <c r="I356" i="2"/>
  <c r="I351" i="2"/>
  <c r="I348" i="2"/>
  <c r="I343" i="2"/>
  <c r="I332" i="2"/>
  <c r="I329" i="2"/>
  <c r="I321" i="2"/>
  <c r="I311" i="2"/>
  <c r="I303" i="2"/>
  <c r="I301" i="2"/>
  <c r="I296" i="2"/>
  <c r="I276" i="2"/>
  <c r="I272" i="2"/>
  <c r="I268" i="2"/>
  <c r="I264" i="2"/>
  <c r="I259" i="2"/>
  <c r="I254" i="2"/>
  <c r="I250" i="2"/>
  <c r="I246" i="2"/>
  <c r="I241" i="2"/>
  <c r="I231" i="2"/>
  <c r="I214" i="2"/>
  <c r="I201" i="2"/>
  <c r="I192" i="2"/>
  <c r="I188" i="2"/>
  <c r="I184" i="2"/>
  <c r="I179" i="2"/>
  <c r="I176" i="2"/>
  <c r="I172" i="2"/>
  <c r="I170" i="2"/>
  <c r="I165" i="2"/>
  <c r="I158" i="2"/>
  <c r="I138" i="2"/>
  <c r="I135" i="2"/>
  <c r="I132" i="2"/>
  <c r="I129" i="2"/>
  <c r="I124" i="2"/>
  <c r="I120" i="2"/>
  <c r="I115" i="2"/>
  <c r="I111" i="2"/>
  <c r="I99" i="2"/>
  <c r="I95" i="2"/>
  <c r="I91" i="2"/>
  <c r="I87" i="2"/>
  <c r="I83" i="2"/>
  <c r="I78" i="2"/>
  <c r="I74" i="2"/>
  <c r="I41" i="2"/>
  <c r="I36" i="2"/>
  <c r="I32" i="2"/>
  <c r="I28" i="2"/>
  <c r="H1039" i="2"/>
  <c r="H1032" i="2"/>
  <c r="H1030" i="2"/>
  <c r="H1025" i="2"/>
  <c r="H1019" i="2"/>
  <c r="H1009" i="2"/>
  <c r="H1003" i="2"/>
  <c r="H997" i="2"/>
  <c r="H995" i="2" s="1"/>
  <c r="H982" i="2"/>
  <c r="H974" i="2"/>
  <c r="H949" i="2"/>
  <c r="H943" i="2"/>
  <c r="H939" i="2"/>
  <c r="H935" i="2"/>
  <c r="H919" i="2"/>
  <c r="H904" i="2"/>
  <c r="H900" i="2"/>
  <c r="H890" i="2"/>
  <c r="H886" i="2"/>
  <c r="H885" i="2" s="1"/>
  <c r="H881" i="2"/>
  <c r="H874" i="2"/>
  <c r="H869" i="2"/>
  <c r="H852" i="2"/>
  <c r="H851" i="2"/>
  <c r="H849" i="2"/>
  <c r="H845" i="2"/>
  <c r="H836" i="2"/>
  <c r="H828" i="2"/>
  <c r="H827" i="2" s="1"/>
  <c r="H815" i="2"/>
  <c r="H811" i="2"/>
  <c r="H806" i="2"/>
  <c r="H803" i="2"/>
  <c r="H798" i="2"/>
  <c r="H790" i="2"/>
  <c r="H786" i="2"/>
  <c r="H785" i="2" s="1"/>
  <c r="H779" i="2"/>
  <c r="H777" i="2" s="1"/>
  <c r="H767" i="2"/>
  <c r="H764" i="2"/>
  <c r="H760" i="2"/>
  <c r="H755" i="2"/>
  <c r="H753" i="2"/>
  <c r="H748" i="2"/>
  <c r="H737" i="2"/>
  <c r="H733" i="2"/>
  <c r="H728" i="2"/>
  <c r="H719" i="2"/>
  <c r="H716" i="2"/>
  <c r="H701" i="2"/>
  <c r="H695" i="2"/>
  <c r="H688" i="2"/>
  <c r="H686" i="2"/>
  <c r="H664" i="2"/>
  <c r="H652" i="2"/>
  <c r="H630" i="2"/>
  <c r="H629" i="2" s="1"/>
  <c r="H628" i="2" s="1"/>
  <c r="H626" i="2"/>
  <c r="H617" i="2"/>
  <c r="H607" i="2"/>
  <c r="H599" i="2"/>
  <c r="H594" i="2"/>
  <c r="H589" i="2"/>
  <c r="H565" i="2"/>
  <c r="H555" i="2"/>
  <c r="H549" i="2"/>
  <c r="H547" i="2" s="1"/>
  <c r="H545" i="2"/>
  <c r="H539" i="2"/>
  <c r="H532" i="2"/>
  <c r="H523" i="2"/>
  <c r="H518" i="2"/>
  <c r="H510" i="2"/>
  <c r="H509" i="2" s="1"/>
  <c r="H507" i="2"/>
  <c r="H506" i="2" s="1"/>
  <c r="H503" i="2"/>
  <c r="H500" i="2"/>
  <c r="H495" i="2"/>
  <c r="H494" i="2" s="1"/>
  <c r="H490" i="2"/>
  <c r="H480" i="2"/>
  <c r="H479" i="2" s="1"/>
  <c r="H476" i="2"/>
  <c r="H471" i="2"/>
  <c r="H466" i="2"/>
  <c r="H460" i="2"/>
  <c r="H459" i="2" s="1"/>
  <c r="H452" i="2"/>
  <c r="H446" i="2"/>
  <c r="H441" i="2"/>
  <c r="H437" i="2"/>
  <c r="H432" i="2"/>
  <c r="H431" i="2" s="1"/>
  <c r="H428" i="2"/>
  <c r="H423" i="2"/>
  <c r="H418" i="2"/>
  <c r="H416" i="2" s="1"/>
  <c r="H412" i="2"/>
  <c r="H408" i="2"/>
  <c r="H403" i="2"/>
  <c r="H398" i="2"/>
  <c r="H391" i="2"/>
  <c r="H380" i="2"/>
  <c r="H379" i="2"/>
  <c r="H363" i="2"/>
  <c r="H357" i="2"/>
  <c r="H356" i="2"/>
  <c r="H351" i="2"/>
  <c r="H348" i="2"/>
  <c r="H343" i="2"/>
  <c r="H332" i="2"/>
  <c r="H329" i="2"/>
  <c r="H321" i="2"/>
  <c r="H320" i="2" s="1"/>
  <c r="H311" i="2"/>
  <c r="H303" i="2"/>
  <c r="H301" i="2"/>
  <c r="H300" i="2" s="1"/>
  <c r="H296" i="2"/>
  <c r="H276" i="2"/>
  <c r="H272" i="2"/>
  <c r="H270" i="2" s="1"/>
  <c r="H268" i="2"/>
  <c r="H266" i="2" s="1"/>
  <c r="H264" i="2"/>
  <c r="H259" i="2"/>
  <c r="H254" i="2"/>
  <c r="H250" i="2"/>
  <c r="H246" i="2"/>
  <c r="H241" i="2"/>
  <c r="H231" i="2"/>
  <c r="H214" i="2"/>
  <c r="H212" i="2" s="1"/>
  <c r="H207" i="2" s="1"/>
  <c r="H201" i="2"/>
  <c r="H192" i="2"/>
  <c r="H188" i="2"/>
  <c r="H184" i="2"/>
  <c r="H179" i="2"/>
  <c r="H176" i="2"/>
  <c r="H172" i="2"/>
  <c r="H170" i="2"/>
  <c r="H165" i="2"/>
  <c r="H158" i="2"/>
  <c r="H138" i="2"/>
  <c r="H135" i="2"/>
  <c r="H132" i="2"/>
  <c r="H129" i="2"/>
  <c r="H124" i="2"/>
  <c r="H120" i="2"/>
  <c r="H115" i="2"/>
  <c r="H111" i="2"/>
  <c r="H99" i="2"/>
  <c r="H95" i="2"/>
  <c r="H93" i="2" s="1"/>
  <c r="H91" i="2"/>
  <c r="H87" i="2"/>
  <c r="H83" i="2"/>
  <c r="H78" i="2"/>
  <c r="H74" i="2"/>
  <c r="H41" i="2"/>
  <c r="H36" i="2"/>
  <c r="H32" i="2"/>
  <c r="H28" i="2"/>
  <c r="G28" i="2"/>
  <c r="G32" i="2"/>
  <c r="G36" i="2"/>
  <c r="G41" i="2"/>
  <c r="G74" i="2"/>
  <c r="G78" i="2"/>
  <c r="G82" i="2"/>
  <c r="G87" i="2"/>
  <c r="G91" i="2"/>
  <c r="G95" i="2"/>
  <c r="G99" i="2"/>
  <c r="G111" i="2"/>
  <c r="G115" i="2"/>
  <c r="G120" i="2"/>
  <c r="G124" i="2"/>
  <c r="G129" i="2"/>
  <c r="G132" i="2"/>
  <c r="G135" i="2"/>
  <c r="G138" i="2"/>
  <c r="G158" i="2"/>
  <c r="G165" i="2"/>
  <c r="G170" i="2"/>
  <c r="G172" i="2"/>
  <c r="G176" i="2"/>
  <c r="G179" i="2"/>
  <c r="G184" i="2"/>
  <c r="G188" i="2"/>
  <c r="G192" i="2"/>
  <c r="G201" i="2"/>
  <c r="G214" i="2"/>
  <c r="G231" i="2"/>
  <c r="G241" i="2"/>
  <c r="G246" i="2"/>
  <c r="G250" i="2"/>
  <c r="G254" i="2"/>
  <c r="G259" i="2"/>
  <c r="G264" i="2"/>
  <c r="G268" i="2"/>
  <c r="G272" i="2"/>
  <c r="G276" i="2"/>
  <c r="G296" i="2"/>
  <c r="G301" i="2"/>
  <c r="G303" i="2"/>
  <c r="G311" i="2"/>
  <c r="G321" i="2"/>
  <c r="G329" i="2"/>
  <c r="G332" i="2"/>
  <c r="G343" i="2"/>
  <c r="G348" i="2"/>
  <c r="G351" i="2"/>
  <c r="G356" i="2"/>
  <c r="G357" i="2"/>
  <c r="G363" i="2"/>
  <c r="G379" i="2"/>
  <c r="G380" i="2"/>
  <c r="G391" i="2"/>
  <c r="G398" i="2"/>
  <c r="G403" i="2"/>
  <c r="G408" i="2"/>
  <c r="G412" i="2"/>
  <c r="G418" i="2"/>
  <c r="G423" i="2"/>
  <c r="G428" i="2"/>
  <c r="G432" i="2"/>
  <c r="G437" i="2"/>
  <c r="G441" i="2"/>
  <c r="G446" i="2"/>
  <c r="G452" i="2"/>
  <c r="G460" i="2"/>
  <c r="G466" i="2"/>
  <c r="G471" i="2"/>
  <c r="G476" i="2"/>
  <c r="G480" i="2"/>
  <c r="G490" i="2"/>
  <c r="G495" i="2"/>
  <c r="G500" i="2"/>
  <c r="G503" i="2"/>
  <c r="G507" i="2"/>
  <c r="G510" i="2"/>
  <c r="G518" i="2"/>
  <c r="G523" i="2"/>
  <c r="G532" i="2"/>
  <c r="G539" i="2"/>
  <c r="G549" i="2"/>
  <c r="G555" i="2"/>
  <c r="G565" i="2"/>
  <c r="G589" i="2"/>
  <c r="G594" i="2"/>
  <c r="G599" i="2"/>
  <c r="G607" i="2"/>
  <c r="G617" i="2"/>
  <c r="G626" i="2"/>
  <c r="G630" i="2"/>
  <c r="G652" i="2"/>
  <c r="G664" i="2"/>
  <c r="G686" i="2"/>
  <c r="G688" i="2"/>
  <c r="G695" i="2"/>
  <c r="G701" i="2"/>
  <c r="G716" i="2"/>
  <c r="G719" i="2"/>
  <c r="G728" i="2"/>
  <c r="G733" i="2"/>
  <c r="G737" i="2"/>
  <c r="G748" i="2"/>
  <c r="G753" i="2"/>
  <c r="G755" i="2"/>
  <c r="G760" i="2"/>
  <c r="G764" i="2"/>
  <c r="G767" i="2"/>
  <c r="G779" i="2"/>
  <c r="G786" i="2"/>
  <c r="G790" i="2"/>
  <c r="G798" i="2"/>
  <c r="G803" i="2"/>
  <c r="G806" i="2"/>
  <c r="G811" i="2"/>
  <c r="G815" i="2"/>
  <c r="G828" i="2"/>
  <c r="G836" i="2"/>
  <c r="G845" i="2"/>
  <c r="G849" i="2"/>
  <c r="G851" i="2"/>
  <c r="G852" i="2"/>
  <c r="G869" i="2"/>
  <c r="G874" i="2"/>
  <c r="G881" i="2"/>
  <c r="G886" i="2"/>
  <c r="G890" i="2"/>
  <c r="G900" i="2"/>
  <c r="G904" i="2"/>
  <c r="G919" i="2"/>
  <c r="G935" i="2"/>
  <c r="G939" i="2"/>
  <c r="G943" i="2"/>
  <c r="G949" i="2"/>
  <c r="G974" i="2"/>
  <c r="G982" i="2"/>
  <c r="G997" i="2"/>
  <c r="G1003" i="2"/>
  <c r="G1009" i="2"/>
  <c r="G1019" i="2"/>
  <c r="G1025" i="2"/>
  <c r="G1030" i="2"/>
  <c r="G1032" i="2"/>
  <c r="G1039" i="2"/>
  <c r="I72" i="2" l="1"/>
  <c r="I416" i="2"/>
  <c r="I436" i="2"/>
  <c r="I458" i="2"/>
  <c r="I457" i="2" s="1"/>
  <c r="I685" i="2"/>
  <c r="I785" i="2"/>
  <c r="I805" i="2"/>
  <c r="I1002" i="2"/>
  <c r="I856" i="2"/>
  <c r="I769" i="2"/>
  <c r="I109" i="2"/>
  <c r="I157" i="2"/>
  <c r="I156" i="2" s="1"/>
  <c r="I191" i="2"/>
  <c r="I240" i="2"/>
  <c r="I258" i="2"/>
  <c r="I310" i="2"/>
  <c r="I342" i="2"/>
  <c r="I663" i="2"/>
  <c r="I732" i="2"/>
  <c r="I942" i="2"/>
  <c r="I34" i="2"/>
  <c r="I651" i="2"/>
  <c r="I797" i="2"/>
  <c r="I667" i="2"/>
  <c r="I984" i="2"/>
  <c r="I369" i="2"/>
  <c r="I183" i="2"/>
  <c r="I266" i="2"/>
  <c r="I789" i="2"/>
  <c r="I934" i="2"/>
  <c r="I973" i="2"/>
  <c r="G868" i="2"/>
  <c r="G789" i="2"/>
  <c r="G651" i="2"/>
  <c r="G942" i="2"/>
  <c r="G270" i="2"/>
  <c r="G35" i="2"/>
  <c r="G758" i="2"/>
  <c r="G625" i="2"/>
  <c r="G451" i="2"/>
  <c r="G390" i="2"/>
  <c r="G239" i="2"/>
  <c r="G175" i="2"/>
  <c r="G39" i="2"/>
  <c r="G295" i="2"/>
  <c r="G114" i="2"/>
  <c r="G489" i="2"/>
  <c r="G169" i="2"/>
  <c r="G984" i="2"/>
  <c r="G369" i="2"/>
  <c r="G856" i="2"/>
  <c r="G763" i="2"/>
  <c r="G762" i="2" s="1"/>
  <c r="G436" i="2"/>
  <c r="G727" i="2"/>
  <c r="G186" i="2"/>
  <c r="G439" i="2"/>
  <c r="H445" i="2"/>
  <c r="I569" i="2"/>
  <c r="H570" i="2"/>
  <c r="I666" i="2"/>
  <c r="G240" i="2"/>
  <c r="G934" i="2"/>
  <c r="I239" i="2"/>
  <c r="I714" i="2"/>
  <c r="H451" i="2"/>
  <c r="G538" i="2"/>
  <c r="H778" i="2"/>
  <c r="G805" i="2"/>
  <c r="H844" i="2"/>
  <c r="I948" i="2"/>
  <c r="H436" i="2"/>
  <c r="H229" i="2"/>
  <c r="H230" i="2"/>
  <c r="H294" i="2"/>
  <c r="H293" i="2" s="1"/>
  <c r="H291" i="2" s="1"/>
  <c r="G506" i="2"/>
  <c r="G331" i="2"/>
  <c r="I73" i="2"/>
  <c r="H546" i="2"/>
  <c r="I662" i="2"/>
  <c r="H994" i="2"/>
  <c r="I182" i="2"/>
  <c r="H30" i="2"/>
  <c r="H76" i="2"/>
  <c r="H98" i="2"/>
  <c r="H128" i="2"/>
  <c r="H164" i="2"/>
  <c r="H183" i="2"/>
  <c r="H245" i="2"/>
  <c r="H350" i="2"/>
  <c r="H411" i="2"/>
  <c r="H544" i="2"/>
  <c r="H581" i="2"/>
  <c r="H616" i="2"/>
  <c r="H663" i="2"/>
  <c r="H826" i="2"/>
  <c r="H884" i="2"/>
  <c r="H903" i="2"/>
  <c r="H948" i="2"/>
  <c r="H1002" i="2"/>
  <c r="H1038" i="2"/>
  <c r="H1037" i="2" s="1"/>
  <c r="G785" i="2"/>
  <c r="G736" i="2"/>
  <c r="G548" i="2"/>
  <c r="G411" i="2"/>
  <c r="G355" i="2"/>
  <c r="G178" i="2"/>
  <c r="H35" i="2"/>
  <c r="H82" i="2"/>
  <c r="H81" i="2" s="1"/>
  <c r="H169" i="2"/>
  <c r="H249" i="2"/>
  <c r="H295" i="2"/>
  <c r="H319" i="2"/>
  <c r="H355" i="2"/>
  <c r="H470" i="2"/>
  <c r="H625" i="2"/>
  <c r="H685" i="2"/>
  <c r="H727" i="2"/>
  <c r="H797" i="2"/>
  <c r="H918" i="2"/>
  <c r="H1008" i="2"/>
  <c r="I26" i="2"/>
  <c r="I89" i="2"/>
  <c r="I190" i="2"/>
  <c r="I230" i="2"/>
  <c r="I252" i="2"/>
  <c r="I328" i="2"/>
  <c r="I355" i="2"/>
  <c r="I397" i="2"/>
  <c r="I422" i="2"/>
  <c r="I475" i="2"/>
  <c r="I506" i="2"/>
  <c r="I544" i="2"/>
  <c r="I588" i="2"/>
  <c r="I625" i="2"/>
  <c r="I726" i="2"/>
  <c r="I802" i="2"/>
  <c r="I835" i="2"/>
  <c r="I873" i="2"/>
  <c r="I918" i="2"/>
  <c r="I995" i="2"/>
  <c r="I1029" i="2"/>
  <c r="G547" i="2"/>
  <c r="H475" i="2"/>
  <c r="I31" i="2"/>
  <c r="I93" i="2"/>
  <c r="I114" i="2"/>
  <c r="I137" i="2"/>
  <c r="I175" i="2"/>
  <c r="I257" i="2"/>
  <c r="I271" i="2"/>
  <c r="I300" i="2"/>
  <c r="I331" i="2"/>
  <c r="I402" i="2"/>
  <c r="I427" i="2"/>
  <c r="I451" i="2"/>
  <c r="I479" i="2"/>
  <c r="I509" i="2"/>
  <c r="I593" i="2"/>
  <c r="I700" i="2"/>
  <c r="I758" i="2"/>
  <c r="I844" i="2"/>
  <c r="I880" i="2"/>
  <c r="I933" i="2"/>
  <c r="H267" i="2"/>
  <c r="H517" i="2"/>
  <c r="H593" i="2"/>
  <c r="H732" i="2"/>
  <c r="H973" i="2"/>
  <c r="G732" i="2"/>
  <c r="G499" i="2"/>
  <c r="G157" i="2"/>
  <c r="H113" i="2"/>
  <c r="H137" i="2"/>
  <c r="H331" i="2"/>
  <c r="H402" i="2"/>
  <c r="H522" i="2"/>
  <c r="H554" i="2"/>
  <c r="H598" i="2"/>
  <c r="H597" i="2" s="1"/>
  <c r="H694" i="2"/>
  <c r="H784" i="2"/>
  <c r="H805" i="2"/>
  <c r="H868" i="2"/>
  <c r="H889" i="2"/>
  <c r="H938" i="2"/>
  <c r="H981" i="2"/>
  <c r="H1024" i="2"/>
  <c r="I98" i="2"/>
  <c r="I118" i="2"/>
  <c r="I178" i="2"/>
  <c r="I275" i="2"/>
  <c r="I362" i="2"/>
  <c r="I431" i="2"/>
  <c r="I489" i="2"/>
  <c r="I517" i="2"/>
  <c r="I547" i="2"/>
  <c r="I598" i="2"/>
  <c r="I629" i="2"/>
  <c r="I684" i="2"/>
  <c r="I763" i="2"/>
  <c r="I848" i="2"/>
  <c r="I885" i="2"/>
  <c r="I1038" i="2"/>
  <c r="H252" i="2"/>
  <c r="H328" i="2"/>
  <c r="H417" i="2"/>
  <c r="H499" i="2"/>
  <c r="H548" i="2"/>
  <c r="H687" i="2"/>
  <c r="H763" i="2"/>
  <c r="H802" i="2"/>
  <c r="H934" i="2"/>
  <c r="H1018" i="2"/>
  <c r="G475" i="2"/>
  <c r="G752" i="2"/>
  <c r="G726" i="2"/>
  <c r="G636" i="2"/>
  <c r="G564" i="2"/>
  <c r="G544" i="2"/>
  <c r="G422" i="2"/>
  <c r="G362" i="2"/>
  <c r="G310" i="2"/>
  <c r="G253" i="2"/>
  <c r="H157" i="2"/>
  <c r="H258" i="2"/>
  <c r="H271" i="2"/>
  <c r="H342" i="2"/>
  <c r="H362" i="2"/>
  <c r="H407" i="2"/>
  <c r="H427" i="2"/>
  <c r="H440" i="2"/>
  <c r="H478" i="2"/>
  <c r="H531" i="2"/>
  <c r="H564" i="2"/>
  <c r="H606" i="2"/>
  <c r="H636" i="2"/>
  <c r="H700" i="2"/>
  <c r="H747" i="2"/>
  <c r="H810" i="2"/>
  <c r="H873" i="2"/>
  <c r="H899" i="2"/>
  <c r="H942" i="2"/>
  <c r="H1029" i="2"/>
  <c r="I35" i="2"/>
  <c r="I77" i="2"/>
  <c r="I123" i="2"/>
  <c r="I200" i="2"/>
  <c r="I263" i="2"/>
  <c r="I378" i="2"/>
  <c r="I411" i="2"/>
  <c r="I459" i="2"/>
  <c r="I494" i="2"/>
  <c r="I522" i="2"/>
  <c r="I554" i="2"/>
  <c r="I606" i="2"/>
  <c r="I636" i="2"/>
  <c r="I715" i="2"/>
  <c r="I736" i="2"/>
  <c r="I810" i="2"/>
  <c r="I889" i="2"/>
  <c r="I938" i="2"/>
  <c r="I972" i="2"/>
  <c r="H86" i="2"/>
  <c r="H835" i="2"/>
  <c r="H31" i="2"/>
  <c r="H77" i="2"/>
  <c r="H94" i="2"/>
  <c r="H122" i="2"/>
  <c r="H163" i="2"/>
  <c r="H178" i="2"/>
  <c r="H213" i="2"/>
  <c r="H239" i="2"/>
  <c r="H263" i="2"/>
  <c r="H275" i="2"/>
  <c r="H310" i="2"/>
  <c r="H347" i="2"/>
  <c r="H378" i="2"/>
  <c r="H376" i="2" s="1"/>
  <c r="H458" i="2"/>
  <c r="H489" i="2"/>
  <c r="H505" i="2"/>
  <c r="H538" i="2"/>
  <c r="H651" i="2"/>
  <c r="H752" i="2"/>
  <c r="H776" i="2"/>
  <c r="H789" i="2"/>
  <c r="H788" i="2" s="1"/>
  <c r="H814" i="2"/>
  <c r="H848" i="2"/>
  <c r="H880" i="2"/>
  <c r="H996" i="2"/>
  <c r="I40" i="2"/>
  <c r="I82" i="2"/>
  <c r="I128" i="2"/>
  <c r="I163" i="2"/>
  <c r="I213" i="2"/>
  <c r="I245" i="2"/>
  <c r="I294" i="2"/>
  <c r="I309" i="2"/>
  <c r="I347" i="2"/>
  <c r="I464" i="2"/>
  <c r="I499" i="2"/>
  <c r="I530" i="2"/>
  <c r="I564" i="2"/>
  <c r="I616" i="2"/>
  <c r="I650" i="2"/>
  <c r="I687" i="2"/>
  <c r="I747" i="2"/>
  <c r="I778" i="2"/>
  <c r="I796" i="2"/>
  <c r="I814" i="2"/>
  <c r="I899" i="2"/>
  <c r="I941" i="2"/>
  <c r="I1018" i="2"/>
  <c r="I86" i="2"/>
  <c r="I110" i="2"/>
  <c r="I169" i="2"/>
  <c r="I187" i="2"/>
  <c r="I249" i="2"/>
  <c r="I267" i="2"/>
  <c r="I295" i="2"/>
  <c r="I319" i="2"/>
  <c r="I350" i="2"/>
  <c r="I389" i="2"/>
  <c r="I417" i="2"/>
  <c r="I440" i="2"/>
  <c r="I470" i="2"/>
  <c r="I537" i="2"/>
  <c r="I581" i="2"/>
  <c r="I624" i="2"/>
  <c r="I694" i="2"/>
  <c r="I727" i="2"/>
  <c r="I752" i="2"/>
  <c r="I784" i="2"/>
  <c r="I824" i="2"/>
  <c r="I868" i="2"/>
  <c r="I903" i="2"/>
  <c r="I981" i="2"/>
  <c r="I1024" i="2"/>
  <c r="G1038" i="2"/>
  <c r="G948" i="2"/>
  <c r="G880" i="2"/>
  <c r="G848" i="2"/>
  <c r="G810" i="2"/>
  <c r="G797" i="2"/>
  <c r="G778" i="2"/>
  <c r="G747" i="2"/>
  <c r="G650" i="2"/>
  <c r="G593" i="2"/>
  <c r="G554" i="2"/>
  <c r="G478" i="2"/>
  <c r="G465" i="2"/>
  <c r="G397" i="2"/>
  <c r="G378" i="2"/>
  <c r="G328" i="2"/>
  <c r="G118" i="2"/>
  <c r="G93" i="2"/>
  <c r="G1002" i="2"/>
  <c r="G918" i="2"/>
  <c r="G873" i="2"/>
  <c r="G844" i="2"/>
  <c r="G777" i="2"/>
  <c r="G759" i="2"/>
  <c r="G694" i="2"/>
  <c r="G624" i="2"/>
  <c r="G522" i="2"/>
  <c r="G479" i="2"/>
  <c r="G464" i="2"/>
  <c r="G431" i="2"/>
  <c r="G396" i="2"/>
  <c r="G350" i="2"/>
  <c r="G300" i="2"/>
  <c r="G267" i="2"/>
  <c r="G252" i="2"/>
  <c r="G200" i="2"/>
  <c r="G183" i="2"/>
  <c r="G137" i="2"/>
  <c r="G113" i="2"/>
  <c r="G89" i="2"/>
  <c r="G31" i="2"/>
  <c r="G1029" i="2"/>
  <c r="G995" i="2"/>
  <c r="G941" i="2"/>
  <c r="G903" i="2"/>
  <c r="G835" i="2"/>
  <c r="G687" i="2"/>
  <c r="G616" i="2"/>
  <c r="G581" i="2"/>
  <c r="G517" i="2"/>
  <c r="G347" i="2"/>
  <c r="G263" i="2"/>
  <c r="G199" i="2"/>
  <c r="G85" i="2"/>
  <c r="G40" i="2"/>
  <c r="G30" i="2"/>
  <c r="H34" i="2"/>
  <c r="G1024" i="2"/>
  <c r="G685" i="2"/>
  <c r="G509" i="2"/>
  <c r="G494" i="2"/>
  <c r="G445" i="2"/>
  <c r="G427" i="2"/>
  <c r="G389" i="2"/>
  <c r="G342" i="2"/>
  <c r="G245" i="2"/>
  <c r="G163" i="2"/>
  <c r="G80" i="2"/>
  <c r="G26" i="2"/>
  <c r="G899" i="2"/>
  <c r="G1018" i="2"/>
  <c r="G981" i="2"/>
  <c r="G938" i="2"/>
  <c r="G889" i="2"/>
  <c r="G827" i="2"/>
  <c r="G735" i="2"/>
  <c r="G663" i="2"/>
  <c r="G629" i="2"/>
  <c r="G606" i="2"/>
  <c r="G537" i="2"/>
  <c r="G470" i="2"/>
  <c r="G459" i="2"/>
  <c r="G440" i="2"/>
  <c r="G407" i="2"/>
  <c r="G309" i="2"/>
  <c r="G275" i="2"/>
  <c r="G258" i="2"/>
  <c r="G213" i="2"/>
  <c r="G187" i="2"/>
  <c r="G174" i="2"/>
  <c r="G164" i="2"/>
  <c r="G76" i="2"/>
  <c r="G34" i="2"/>
  <c r="G27" i="2"/>
  <c r="G1001" i="2"/>
  <c r="G973" i="2"/>
  <c r="G885" i="2"/>
  <c r="G814" i="2"/>
  <c r="G802" i="2"/>
  <c r="G700" i="2"/>
  <c r="G598" i="2"/>
  <c r="G488" i="2"/>
  <c r="G458" i="2"/>
  <c r="G402" i="2"/>
  <c r="G271" i="2"/>
  <c r="G212" i="2"/>
  <c r="G122" i="2"/>
  <c r="G98" i="2"/>
  <c r="G72" i="2"/>
  <c r="H123" i="2"/>
  <c r="H240" i="2"/>
  <c r="H530" i="2"/>
  <c r="I27" i="2"/>
  <c r="I94" i="2"/>
  <c r="I119" i="2"/>
  <c r="I164" i="2"/>
  <c r="I548" i="2"/>
  <c r="I746" i="2"/>
  <c r="I759" i="2"/>
  <c r="H253" i="2"/>
  <c r="H1001" i="2"/>
  <c r="I85" i="2"/>
  <c r="I212" i="2"/>
  <c r="H537" i="2"/>
  <c r="H746" i="2"/>
  <c r="I390" i="2"/>
  <c r="H85" i="2"/>
  <c r="H114" i="2"/>
  <c r="H726" i="2"/>
  <c r="H248" i="2"/>
  <c r="H624" i="2"/>
  <c r="I174" i="2"/>
  <c r="I199" i="2"/>
  <c r="I248" i="2"/>
  <c r="I478" i="2"/>
  <c r="I777" i="2"/>
  <c r="I823" i="2"/>
  <c r="H309" i="2"/>
  <c r="I465" i="2"/>
  <c r="I1001" i="2"/>
  <c r="I30" i="2"/>
  <c r="I39" i="2"/>
  <c r="I90" i="2"/>
  <c r="I113" i="2"/>
  <c r="I186" i="2"/>
  <c r="I229" i="2"/>
  <c r="I253" i="2"/>
  <c r="I270" i="2"/>
  <c r="I320" i="2"/>
  <c r="I396" i="2"/>
  <c r="I531" i="2"/>
  <c r="I538" i="2"/>
  <c r="I587" i="2"/>
  <c r="I735" i="2"/>
  <c r="I996" i="2"/>
  <c r="I1008" i="2"/>
  <c r="I76" i="2"/>
  <c r="I122" i="2"/>
  <c r="I407" i="2"/>
  <c r="I445" i="2"/>
  <c r="G588" i="2"/>
  <c r="G587" i="2"/>
  <c r="H40" i="2"/>
  <c r="H39" i="2"/>
  <c r="H90" i="2"/>
  <c r="H89" i="2"/>
  <c r="H118" i="2"/>
  <c r="H119" i="2"/>
  <c r="H397" i="2"/>
  <c r="H396" i="2"/>
  <c r="H736" i="2"/>
  <c r="H735" i="2"/>
  <c r="G531" i="2"/>
  <c r="G530" i="2"/>
  <c r="G294" i="2"/>
  <c r="G266" i="2"/>
  <c r="G417" i="2"/>
  <c r="G416" i="2"/>
  <c r="G249" i="2"/>
  <c r="G248" i="2"/>
  <c r="G229" i="2"/>
  <c r="G230" i="2"/>
  <c r="H465" i="2"/>
  <c r="H464" i="2"/>
  <c r="G714" i="2"/>
  <c r="G715" i="2"/>
  <c r="G320" i="2"/>
  <c r="G319" i="2"/>
  <c r="G190" i="2"/>
  <c r="G191" i="2"/>
  <c r="H187" i="2"/>
  <c r="H186" i="2"/>
  <c r="H422" i="2"/>
  <c r="H27" i="2"/>
  <c r="H26" i="2"/>
  <c r="G1008" i="2"/>
  <c r="G996" i="2"/>
  <c r="G128" i="2"/>
  <c r="G123" i="2"/>
  <c r="G119" i="2"/>
  <c r="H72" i="2"/>
  <c r="H73" i="2"/>
  <c r="H110" i="2"/>
  <c r="H109" i="2"/>
  <c r="H199" i="2"/>
  <c r="H198" i="2" s="1"/>
  <c r="H200" i="2"/>
  <c r="H390" i="2"/>
  <c r="H389" i="2"/>
  <c r="H588" i="2"/>
  <c r="H587" i="2"/>
  <c r="G109" i="2"/>
  <c r="G110" i="2"/>
  <c r="H714" i="2"/>
  <c r="H715" i="2"/>
  <c r="H175" i="2"/>
  <c r="H174" i="2"/>
  <c r="H191" i="2"/>
  <c r="H190" i="2"/>
  <c r="H758" i="2"/>
  <c r="H759" i="2"/>
  <c r="G94" i="2"/>
  <c r="G90" i="2"/>
  <c r="G86" i="2"/>
  <c r="G81" i="2"/>
  <c r="G77" i="2"/>
  <c r="G73" i="2"/>
  <c r="I198" i="2" l="1"/>
  <c r="I713" i="2"/>
  <c r="I788" i="2"/>
  <c r="I855" i="2"/>
  <c r="I207" i="2"/>
  <c r="I597" i="2"/>
  <c r="I628" i="2"/>
  <c r="G207" i="2"/>
  <c r="G487" i="2"/>
  <c r="G354" i="2"/>
  <c r="G361" i="2"/>
  <c r="G360" i="2" s="1"/>
  <c r="G933" i="2"/>
  <c r="G198" i="2"/>
  <c r="G855" i="2"/>
  <c r="G788" i="2"/>
  <c r="G597" i="2"/>
  <c r="G628" i="2"/>
  <c r="G546" i="2"/>
  <c r="G410" i="2"/>
  <c r="H439" i="2"/>
  <c r="I439" i="2"/>
  <c r="G1035" i="2"/>
  <c r="I401" i="2"/>
  <c r="G376" i="2"/>
  <c r="G784" i="2"/>
  <c r="I430" i="2"/>
  <c r="I493" i="2"/>
  <c r="I1023" i="2"/>
  <c r="G1037" i="2"/>
  <c r="I376" i="2"/>
  <c r="H493" i="2"/>
  <c r="H492" i="2" s="1"/>
  <c r="G377" i="2"/>
  <c r="I1035" i="2"/>
  <c r="G757" i="2"/>
  <c r="I80" i="2"/>
  <c r="G867" i="2"/>
  <c r="H847" i="2"/>
  <c r="G847" i="2"/>
  <c r="I947" i="2"/>
  <c r="I867" i="2"/>
  <c r="H843" i="2"/>
  <c r="I783" i="2"/>
  <c r="G563" i="2"/>
  <c r="H341" i="2"/>
  <c r="H340" i="2" s="1"/>
  <c r="G543" i="2"/>
  <c r="H430" i="2"/>
  <c r="H292" i="2"/>
  <c r="I505" i="2"/>
  <c r="I327" i="2"/>
  <c r="I421" i="2"/>
  <c r="H421" i="2"/>
  <c r="H228" i="2"/>
  <c r="H227" i="2" s="1"/>
  <c r="I516" i="2"/>
  <c r="G162" i="2"/>
  <c r="G156" i="2"/>
  <c r="H586" i="2"/>
  <c r="I395" i="2"/>
  <c r="H162" i="2"/>
  <c r="H25" i="2"/>
  <c r="H463" i="2"/>
  <c r="I776" i="2"/>
  <c r="H1000" i="2"/>
  <c r="I745" i="2"/>
  <c r="I377" i="2"/>
  <c r="H327" i="2"/>
  <c r="I980" i="2"/>
  <c r="I580" i="2"/>
  <c r="I888" i="2"/>
  <c r="H563" i="2"/>
  <c r="H156" i="2"/>
  <c r="H933" i="2"/>
  <c r="H937" i="2"/>
  <c r="H693" i="2"/>
  <c r="H516" i="2"/>
  <c r="I843" i="2"/>
  <c r="I834" i="2"/>
  <c r="H917" i="2"/>
  <c r="H318" i="2"/>
  <c r="I661" i="2"/>
  <c r="I1000" i="2"/>
  <c r="H375" i="2"/>
  <c r="I563" i="2"/>
  <c r="I463" i="2"/>
  <c r="I308" i="2"/>
  <c r="H377" i="2"/>
  <c r="H274" i="2"/>
  <c r="I605" i="2"/>
  <c r="I117" i="2"/>
  <c r="H615" i="2"/>
  <c r="H182" i="2"/>
  <c r="H97" i="2"/>
  <c r="H725" i="2"/>
  <c r="I228" i="2"/>
  <c r="I25" i="2"/>
  <c r="I847" i="2"/>
  <c r="H308" i="2"/>
  <c r="H307" i="2" s="1"/>
  <c r="H1036" i="2"/>
  <c r="I469" i="2"/>
  <c r="H529" i="2"/>
  <c r="I693" i="2"/>
  <c r="I536" i="2"/>
  <c r="I898" i="2"/>
  <c r="I293" i="2"/>
  <c r="H813" i="2"/>
  <c r="H262" i="2"/>
  <c r="I971" i="2"/>
  <c r="I809" i="2"/>
  <c r="H699" i="2"/>
  <c r="H801" i="2"/>
  <c r="I712" i="2"/>
  <c r="I488" i="2"/>
  <c r="I361" i="2"/>
  <c r="H888" i="2"/>
  <c r="H592" i="2"/>
  <c r="I592" i="2"/>
  <c r="I917" i="2"/>
  <c r="I801" i="2"/>
  <c r="H745" i="2"/>
  <c r="I902" i="2"/>
  <c r="I318" i="2"/>
  <c r="I1017" i="2"/>
  <c r="I649" i="2"/>
  <c r="I529" i="2"/>
  <c r="H650" i="2"/>
  <c r="H488" i="2"/>
  <c r="H487" i="2" s="1"/>
  <c r="I553" i="2"/>
  <c r="H1023" i="2"/>
  <c r="H809" i="2"/>
  <c r="H361" i="2"/>
  <c r="H257" i="2"/>
  <c r="I97" i="2"/>
  <c r="H401" i="2"/>
  <c r="H947" i="2"/>
  <c r="H946" i="2" s="1"/>
  <c r="H945" i="2" s="1"/>
  <c r="H825" i="2"/>
  <c r="H580" i="2"/>
  <c r="H575" i="2" s="1"/>
  <c r="H410" i="2"/>
  <c r="H244" i="2"/>
  <c r="H713" i="2"/>
  <c r="H867" i="2"/>
  <c r="H395" i="2"/>
  <c r="I586" i="2"/>
  <c r="I181" i="2"/>
  <c r="I1037" i="2"/>
  <c r="I81" i="2"/>
  <c r="I822" i="2"/>
  <c r="I162" i="2"/>
  <c r="I127" i="2"/>
  <c r="H536" i="2"/>
  <c r="I813" i="2"/>
  <c r="H834" i="2"/>
  <c r="I937" i="2"/>
  <c r="I262" i="2"/>
  <c r="H941" i="2"/>
  <c r="H635" i="2"/>
  <c r="H1017" i="2"/>
  <c r="H762" i="2"/>
  <c r="I546" i="2"/>
  <c r="I456" i="2"/>
  <c r="H980" i="2"/>
  <c r="H979" i="2" s="1"/>
  <c r="H553" i="2"/>
  <c r="H972" i="2"/>
  <c r="I879" i="2"/>
  <c r="I354" i="2"/>
  <c r="H796" i="2"/>
  <c r="H684" i="2"/>
  <c r="H354" i="2"/>
  <c r="H117" i="2"/>
  <c r="H388" i="2"/>
  <c r="I725" i="2"/>
  <c r="I388" i="2"/>
  <c r="I615" i="2"/>
  <c r="I341" i="2"/>
  <c r="I244" i="2"/>
  <c r="H879" i="2"/>
  <c r="H775" i="2"/>
  <c r="H457" i="2"/>
  <c r="I635" i="2"/>
  <c r="I410" i="2"/>
  <c r="H898" i="2"/>
  <c r="H605" i="2"/>
  <c r="G635" i="2"/>
  <c r="I884" i="2"/>
  <c r="I762" i="2"/>
  <c r="I274" i="2"/>
  <c r="I155" i="2"/>
  <c r="I699" i="2"/>
  <c r="I994" i="2"/>
  <c r="I543" i="2"/>
  <c r="H469" i="2"/>
  <c r="H80" i="2"/>
  <c r="H1035" i="2"/>
  <c r="H902" i="2"/>
  <c r="H662" i="2"/>
  <c r="H543" i="2"/>
  <c r="H127" i="2"/>
  <c r="H108" i="2" s="1"/>
  <c r="G586" i="2"/>
  <c r="G902" i="2"/>
  <c r="G693" i="2"/>
  <c r="G25" i="2"/>
  <c r="G725" i="2"/>
  <c r="G605" i="2"/>
  <c r="G826" i="2"/>
  <c r="G1017" i="2"/>
  <c r="G244" i="2"/>
  <c r="G182" i="2"/>
  <c r="G843" i="2"/>
  <c r="G553" i="2"/>
  <c r="G1000" i="2"/>
  <c r="G388" i="2"/>
  <c r="G341" i="2"/>
  <c r="G947" i="2"/>
  <c r="G401" i="2"/>
  <c r="G801" i="2"/>
  <c r="G884" i="2"/>
  <c r="G274" i="2"/>
  <c r="G421" i="2"/>
  <c r="G505" i="2"/>
  <c r="G516" i="2"/>
  <c r="G746" i="2"/>
  <c r="G796" i="2"/>
  <c r="G879" i="2"/>
  <c r="G529" i="2"/>
  <c r="G257" i="2"/>
  <c r="G493" i="2"/>
  <c r="G615" i="2"/>
  <c r="G463" i="2"/>
  <c r="G318" i="2"/>
  <c r="G228" i="2"/>
  <c r="G457" i="2"/>
  <c r="G308" i="2"/>
  <c r="G469" i="2"/>
  <c r="G888" i="2"/>
  <c r="G395" i="2"/>
  <c r="G327" i="2"/>
  <c r="G592" i="2"/>
  <c r="G97" i="2"/>
  <c r="G813" i="2"/>
  <c r="G972" i="2"/>
  <c r="G536" i="2"/>
  <c r="G937" i="2"/>
  <c r="G684" i="2"/>
  <c r="G1023" i="2"/>
  <c r="G262" i="2"/>
  <c r="G580" i="2"/>
  <c r="G834" i="2"/>
  <c r="G994" i="2"/>
  <c r="G117" i="2"/>
  <c r="G809" i="2"/>
  <c r="G127" i="2"/>
  <c r="G713" i="2"/>
  <c r="G293" i="2"/>
  <c r="G699" i="2"/>
  <c r="G662" i="2"/>
  <c r="G980" i="2"/>
  <c r="G898" i="2"/>
  <c r="G430" i="2"/>
  <c r="G776" i="2"/>
  <c r="G917" i="2"/>
  <c r="G649" i="2"/>
  <c r="I108" i="2" l="1"/>
  <c r="I487" i="2"/>
  <c r="I979" i="2"/>
  <c r="I375" i="2"/>
  <c r="I946" i="2"/>
  <c r="I492" i="2"/>
  <c r="I575" i="2"/>
  <c r="I307" i="2"/>
  <c r="I866" i="2"/>
  <c r="I1022" i="2"/>
  <c r="I854" i="2"/>
  <c r="I326" i="2"/>
  <c r="I325" i="2" s="1"/>
  <c r="I1034" i="2"/>
  <c r="G979" i="2"/>
  <c r="G575" i="2"/>
  <c r="G569" i="2" s="1"/>
  <c r="G359" i="2"/>
  <c r="G946" i="2"/>
  <c r="G1034" i="2"/>
  <c r="G854" i="2"/>
  <c r="G307" i="2"/>
  <c r="G1036" i="2"/>
  <c r="G542" i="2"/>
  <c r="G783" i="2"/>
  <c r="I58" i="2"/>
  <c r="G58" i="2"/>
  <c r="H58" i="2"/>
  <c r="G375" i="2"/>
  <c r="H878" i="2"/>
  <c r="G932" i="2"/>
  <c r="I878" i="2"/>
  <c r="G878" i="2"/>
  <c r="G866" i="2"/>
  <c r="G897" i="2"/>
  <c r="H897" i="2"/>
  <c r="G596" i="2"/>
  <c r="I897" i="2"/>
  <c r="H842" i="2"/>
  <c r="G562" i="2"/>
  <c r="I420" i="2"/>
  <c r="I515" i="2"/>
  <c r="I619" i="2"/>
  <c r="G619" i="2"/>
  <c r="I596" i="2"/>
  <c r="H619" i="2"/>
  <c r="H596" i="2"/>
  <c r="I468" i="2"/>
  <c r="I161" i="2"/>
  <c r="G468" i="2"/>
  <c r="H420" i="2"/>
  <c r="H238" i="2"/>
  <c r="G291" i="2"/>
  <c r="G256" i="2"/>
  <c r="G155" i="2"/>
  <c r="G292" i="2"/>
  <c r="H181" i="2"/>
  <c r="H161" i="2" s="1"/>
  <c r="H197" i="2"/>
  <c r="H196" i="2" s="1"/>
  <c r="I154" i="2"/>
  <c r="H107" i="2"/>
  <c r="H106" i="2" s="1"/>
  <c r="I455" i="2"/>
  <c r="H833" i="2"/>
  <c r="H400" i="2"/>
  <c r="I970" i="2"/>
  <c r="H812" i="2"/>
  <c r="H542" i="2"/>
  <c r="H1034" i="2"/>
  <c r="H468" i="2"/>
  <c r="H462" i="2" s="1"/>
  <c r="I340" i="2"/>
  <c r="H971" i="2"/>
  <c r="H824" i="2"/>
  <c r="H823" i="2"/>
  <c r="I528" i="2"/>
  <c r="I800" i="2"/>
  <c r="H591" i="2"/>
  <c r="I360" i="2"/>
  <c r="I711" i="2"/>
  <c r="I692" i="2"/>
  <c r="I227" i="2"/>
  <c r="I833" i="2"/>
  <c r="I256" i="2"/>
  <c r="I757" i="2"/>
  <c r="H866" i="2"/>
  <c r="H256" i="2"/>
  <c r="H757" i="2"/>
  <c r="H515" i="2"/>
  <c r="H562" i="2"/>
  <c r="H339" i="2"/>
  <c r="I698" i="2"/>
  <c r="I724" i="2"/>
  <c r="I932" i="2"/>
  <c r="H1022" i="2"/>
  <c r="H649" i="2"/>
  <c r="I808" i="2"/>
  <c r="I842" i="2"/>
  <c r="I107" i="2"/>
  <c r="G181" i="2"/>
  <c r="H661" i="2"/>
  <c r="I542" i="2"/>
  <c r="I614" i="2"/>
  <c r="I812" i="2"/>
  <c r="I126" i="2"/>
  <c r="I1036" i="2"/>
  <c r="H360" i="2"/>
  <c r="H359" i="2" s="1"/>
  <c r="I648" i="2"/>
  <c r="I916" i="2"/>
  <c r="H800" i="2"/>
  <c r="I400" i="2"/>
  <c r="I562" i="2"/>
  <c r="H916" i="2"/>
  <c r="I775" i="2"/>
  <c r="H552" i="2"/>
  <c r="H712" i="2"/>
  <c r="I552" i="2"/>
  <c r="H528" i="2"/>
  <c r="H614" i="2"/>
  <c r="I660" i="2"/>
  <c r="H692" i="2"/>
  <c r="H932" i="2"/>
  <c r="H921" i="2" s="1"/>
  <c r="I744" i="2"/>
  <c r="H126" i="2"/>
  <c r="H226" i="2"/>
  <c r="H456" i="2"/>
  <c r="I238" i="2"/>
  <c r="I387" i="2"/>
  <c r="H783" i="2"/>
  <c r="I197" i="2"/>
  <c r="H569" i="2"/>
  <c r="I1016" i="2"/>
  <c r="I591" i="2"/>
  <c r="H698" i="2"/>
  <c r="I292" i="2"/>
  <c r="I291" i="2"/>
  <c r="I24" i="2"/>
  <c r="H724" i="2"/>
  <c r="H993" i="2"/>
  <c r="H387" i="2"/>
  <c r="H1016" i="2"/>
  <c r="G238" i="2"/>
  <c r="H774" i="2"/>
  <c r="H808" i="2"/>
  <c r="H744" i="2"/>
  <c r="I993" i="2"/>
  <c r="H155" i="2"/>
  <c r="H326" i="2"/>
  <c r="H24" i="2"/>
  <c r="H23" i="2" s="1"/>
  <c r="I865" i="2"/>
  <c r="G698" i="2"/>
  <c r="G712" i="2"/>
  <c r="G227" i="2"/>
  <c r="G515" i="2"/>
  <c r="G800" i="2"/>
  <c r="G340" i="2"/>
  <c r="G842" i="2"/>
  <c r="G825" i="2"/>
  <c r="G24" i="2"/>
  <c r="G692" i="2"/>
  <c r="G916" i="2"/>
  <c r="G661" i="2"/>
  <c r="G326" i="2"/>
  <c r="G614" i="2"/>
  <c r="G387" i="2"/>
  <c r="G552" i="2"/>
  <c r="G724" i="2"/>
  <c r="G1022" i="2"/>
  <c r="G775" i="2"/>
  <c r="G197" i="2"/>
  <c r="G126" i="2"/>
  <c r="G993" i="2"/>
  <c r="G971" i="2"/>
  <c r="G456" i="2"/>
  <c r="G400" i="2"/>
  <c r="G420" i="2"/>
  <c r="G833" i="2"/>
  <c r="G812" i="2"/>
  <c r="G1016" i="2"/>
  <c r="G591" i="2"/>
  <c r="G648" i="2"/>
  <c r="G808" i="2"/>
  <c r="G492" i="2"/>
  <c r="G528" i="2"/>
  <c r="G745" i="2"/>
  <c r="G108" i="2"/>
  <c r="I945" i="2" l="1"/>
  <c r="I921" i="2"/>
  <c r="I106" i="2"/>
  <c r="I359" i="2"/>
  <c r="I647" i="2"/>
  <c r="I160" i="2"/>
  <c r="I415" i="2"/>
  <c r="G945" i="2"/>
  <c r="G647" i="2"/>
  <c r="G23" i="2"/>
  <c r="G865" i="2"/>
  <c r="G864" i="2" s="1"/>
  <c r="G541" i="2"/>
  <c r="G535" i="2" s="1"/>
  <c r="G462" i="2"/>
  <c r="I462" i="2"/>
  <c r="I613" i="2"/>
  <c r="H613" i="2"/>
  <c r="G613" i="2"/>
  <c r="G921" i="2"/>
  <c r="I514" i="2"/>
  <c r="H841" i="2"/>
  <c r="H840" i="2" s="1"/>
  <c r="H839" i="2" s="1"/>
  <c r="I743" i="2"/>
  <c r="H743" i="2"/>
  <c r="I1015" i="2"/>
  <c r="G561" i="2"/>
  <c r="H415" i="2"/>
  <c r="G237" i="2"/>
  <c r="G154" i="2"/>
  <c r="H585" i="2"/>
  <c r="H160" i="2"/>
  <c r="I386" i="2"/>
  <c r="H711" i="2"/>
  <c r="H795" i="2"/>
  <c r="I864" i="2"/>
  <c r="H154" i="2"/>
  <c r="I196" i="2"/>
  <c r="I237" i="2"/>
  <c r="I541" i="2"/>
  <c r="I226" i="2"/>
  <c r="I710" i="2"/>
  <c r="I585" i="2"/>
  <c r="H832" i="2"/>
  <c r="G585" i="2"/>
  <c r="I306" i="2"/>
  <c r="H225" i="2"/>
  <c r="H195" i="2"/>
  <c r="I659" i="2"/>
  <c r="H527" i="2"/>
  <c r="H551" i="2"/>
  <c r="I841" i="2"/>
  <c r="H648" i="2"/>
  <c r="H647" i="2" s="1"/>
  <c r="I697" i="2"/>
  <c r="H978" i="2"/>
  <c r="I969" i="2"/>
  <c r="H561" i="2"/>
  <c r="G306" i="2"/>
  <c r="I992" i="2"/>
  <c r="H660" i="2"/>
  <c r="H306" i="2"/>
  <c r="I527" i="2"/>
  <c r="I339" i="2"/>
  <c r="H541" i="2"/>
  <c r="I915" i="2"/>
  <c r="I153" i="2"/>
  <c r="I877" i="2"/>
  <c r="H386" i="2"/>
  <c r="I978" i="2"/>
  <c r="H723" i="2"/>
  <c r="H455" i="2"/>
  <c r="I324" i="2"/>
  <c r="I551" i="2"/>
  <c r="I774" i="2"/>
  <c r="H915" i="2"/>
  <c r="I896" i="2"/>
  <c r="H877" i="2"/>
  <c r="G161" i="2"/>
  <c r="I795" i="2"/>
  <c r="H1015" i="2"/>
  <c r="I723" i="2"/>
  <c r="H338" i="2"/>
  <c r="H514" i="2"/>
  <c r="H822" i="2"/>
  <c r="H237" i="2"/>
  <c r="H236" i="2" s="1"/>
  <c r="I23" i="2"/>
  <c r="H691" i="2"/>
  <c r="H325" i="2"/>
  <c r="H992" i="2"/>
  <c r="H697" i="2"/>
  <c r="H896" i="2"/>
  <c r="H865" i="2"/>
  <c r="I832" i="2"/>
  <c r="I691" i="2"/>
  <c r="H970" i="2"/>
  <c r="I561" i="2"/>
  <c r="G711" i="2"/>
  <c r="G832" i="2"/>
  <c r="G992" i="2"/>
  <c r="G691" i="2"/>
  <c r="G824" i="2"/>
  <c r="G877" i="2"/>
  <c r="G107" i="2"/>
  <c r="G723" i="2"/>
  <c r="G660" i="2"/>
  <c r="G978" i="2"/>
  <c r="G841" i="2"/>
  <c r="G196" i="2"/>
  <c r="G226" i="2"/>
  <c r="G527" i="2"/>
  <c r="G774" i="2"/>
  <c r="G795" i="2"/>
  <c r="G415" i="2"/>
  <c r="G455" i="2"/>
  <c r="G744" i="2"/>
  <c r="G970" i="2"/>
  <c r="G386" i="2"/>
  <c r="G896" i="2"/>
  <c r="G1015" i="2"/>
  <c r="G551" i="2"/>
  <c r="G325" i="2"/>
  <c r="G915" i="2"/>
  <c r="G339" i="2"/>
  <c r="G514" i="2"/>
  <c r="G697" i="2"/>
  <c r="I414" i="2" l="1"/>
  <c r="I236" i="2"/>
  <c r="G743" i="2"/>
  <c r="G236" i="2"/>
  <c r="G235" i="2" s="1"/>
  <c r="G153" i="2"/>
  <c r="G560" i="2"/>
  <c r="G106" i="2"/>
  <c r="I513" i="2"/>
  <c r="I1014" i="2"/>
  <c r="H414" i="2"/>
  <c r="I646" i="2"/>
  <c r="G305" i="2"/>
  <c r="I690" i="2"/>
  <c r="H742" i="2"/>
  <c r="H991" i="2"/>
  <c r="H513" i="2"/>
  <c r="H914" i="2"/>
  <c r="I323" i="2"/>
  <c r="H659" i="2"/>
  <c r="I991" i="2"/>
  <c r="H560" i="2"/>
  <c r="I57" i="2"/>
  <c r="I225" i="2"/>
  <c r="I914" i="2"/>
  <c r="I195" i="2"/>
  <c r="I560" i="2"/>
  <c r="H690" i="2"/>
  <c r="H683" i="2" s="1"/>
  <c r="I794" i="2"/>
  <c r="I977" i="2"/>
  <c r="H710" i="2"/>
  <c r="I831" i="2"/>
  <c r="H876" i="2"/>
  <c r="H324" i="2"/>
  <c r="H337" i="2"/>
  <c r="H335" i="2" s="1"/>
  <c r="H535" i="2"/>
  <c r="I305" i="2"/>
  <c r="H831" i="2"/>
  <c r="H57" i="2"/>
  <c r="H56" i="2" s="1"/>
  <c r="I535" i="2"/>
  <c r="H153" i="2"/>
  <c r="H568" i="2"/>
  <c r="G160" i="2"/>
  <c r="I742" i="2"/>
  <c r="H977" i="2"/>
  <c r="I840" i="2"/>
  <c r="G568" i="2"/>
  <c r="H969" i="2"/>
  <c r="H864" i="2"/>
  <c r="I722" i="2"/>
  <c r="I338" i="2"/>
  <c r="H305" i="2"/>
  <c r="I863" i="2"/>
  <c r="H1014" i="2"/>
  <c r="H722" i="2"/>
  <c r="I876" i="2"/>
  <c r="I568" i="2"/>
  <c r="H794" i="2"/>
  <c r="G534" i="2"/>
  <c r="G1014" i="2"/>
  <c r="G414" i="2"/>
  <c r="G863" i="2"/>
  <c r="G831" i="2"/>
  <c r="G195" i="2"/>
  <c r="G722" i="2"/>
  <c r="G876" i="2"/>
  <c r="G794" i="2"/>
  <c r="G914" i="2"/>
  <c r="G659" i="2"/>
  <c r="G823" i="2"/>
  <c r="G57" i="2"/>
  <c r="G513" i="2"/>
  <c r="G324" i="2"/>
  <c r="G840" i="2"/>
  <c r="G690" i="2"/>
  <c r="G338" i="2"/>
  <c r="G969" i="2"/>
  <c r="G225" i="2"/>
  <c r="G977" i="2"/>
  <c r="G991" i="2"/>
  <c r="G710" i="2"/>
  <c r="I394" i="2" l="1"/>
  <c r="I839" i="2"/>
  <c r="I683" i="2"/>
  <c r="I56" i="2"/>
  <c r="G646" i="2"/>
  <c r="I1013" i="2"/>
  <c r="G839" i="2"/>
  <c r="G683" i="2"/>
  <c r="G56" i="2"/>
  <c r="H394" i="2"/>
  <c r="H646" i="2"/>
  <c r="I235" i="2"/>
  <c r="H976" i="2"/>
  <c r="H863" i="2"/>
  <c r="H323" i="2"/>
  <c r="I782" i="2"/>
  <c r="I990" i="2"/>
  <c r="H990" i="2"/>
  <c r="H534" i="2"/>
  <c r="H721" i="2"/>
  <c r="I337" i="2"/>
  <c r="H830" i="2"/>
  <c r="G526" i="2"/>
  <c r="I534" i="2"/>
  <c r="H782" i="2"/>
  <c r="H781" i="2" s="1"/>
  <c r="H1013" i="2"/>
  <c r="I721" i="2"/>
  <c r="I830" i="2"/>
  <c r="I976" i="2"/>
  <c r="H235" i="2"/>
  <c r="G976" i="2"/>
  <c r="G337" i="2"/>
  <c r="G323" i="2"/>
  <c r="G822" i="2"/>
  <c r="G830" i="2"/>
  <c r="G1013" i="2"/>
  <c r="G990" i="2"/>
  <c r="G782" i="2"/>
  <c r="G394" i="2"/>
  <c r="G742" i="2"/>
  <c r="G721" i="2"/>
  <c r="I335" i="2" l="1"/>
  <c r="I1012" i="2"/>
  <c r="I385" i="2"/>
  <c r="I781" i="2"/>
  <c r="G781" i="2"/>
  <c r="G335" i="2"/>
  <c r="H385" i="2"/>
  <c r="H234" i="2"/>
  <c r="H1012" i="2"/>
  <c r="H526" i="2"/>
  <c r="H22" i="2"/>
  <c r="H862" i="2"/>
  <c r="I22" i="2"/>
  <c r="I862" i="2"/>
  <c r="I526" i="2"/>
  <c r="I234" i="2"/>
  <c r="G1012" i="2"/>
  <c r="G862" i="2"/>
  <c r="G22" i="2"/>
  <c r="G385" i="2"/>
  <c r="G234" i="2"/>
  <c r="H383" i="2" l="1"/>
  <c r="I383" i="2"/>
  <c r="H740" i="2"/>
  <c r="H20" i="2"/>
  <c r="I20" i="2"/>
  <c r="I740" i="2"/>
  <c r="G740" i="2"/>
  <c r="G383" i="2"/>
  <c r="G20" i="2"/>
  <c r="I1041" i="2" l="1"/>
  <c r="H1041" i="2"/>
  <c r="G1041" i="2"/>
</calcChain>
</file>

<file path=xl/sharedStrings.xml><?xml version="1.0" encoding="utf-8"?>
<sst xmlns="http://schemas.openxmlformats.org/spreadsheetml/2006/main" count="4849" uniqueCount="566">
  <si>
    <t>Оценка недвижимости, признание прав и регулирование отношений по муниципальной собственности</t>
  </si>
  <si>
    <t>Содержание имущества муниципальной казны</t>
  </si>
  <si>
    <t xml:space="preserve">Обеспечение деятельности представительного органа муниципального образования </t>
  </si>
  <si>
    <t>Расходы на обеспечение деятельности аппарата представительного органа муниципального образования</t>
  </si>
  <si>
    <t>Обеспечение деятельности контрольно-счетной комиссии</t>
  </si>
  <si>
    <t>Расходы на обеспечение деятельности аппарата контрольно-счетной комиссии муниципального образования</t>
  </si>
  <si>
    <t>Субсидии бюджетным учреждениям на  иные цели</t>
  </si>
  <si>
    <t>Субсидии бюджетным учреждениям на 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</si>
  <si>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</t>
  </si>
  <si>
    <t>612</t>
  </si>
  <si>
    <t>610</t>
  </si>
  <si>
    <t>112</t>
  </si>
  <si>
    <t>110</t>
  </si>
  <si>
    <t>Расходы на выплату персоналу казенных учреждений</t>
  </si>
  <si>
    <t>Уплата налогов, сборов и иных платежей</t>
  </si>
  <si>
    <t>Субсидии бюджетным учреждениям на иные цели</t>
  </si>
  <si>
    <t>097</t>
  </si>
  <si>
    <t>098</t>
  </si>
  <si>
    <t>Мероприятия по землеустройству и землепользованию</t>
  </si>
  <si>
    <t>Наименование</t>
  </si>
  <si>
    <t>01</t>
  </si>
  <si>
    <t>06</t>
  </si>
  <si>
    <t>05</t>
  </si>
  <si>
    <t>09</t>
  </si>
  <si>
    <t>08</t>
  </si>
  <si>
    <t>02</t>
  </si>
  <si>
    <t>ЖИЛИЩНО-КОММУНАЛЬНОЕ ХОЗЯЙСТВО</t>
  </si>
  <si>
    <t>03</t>
  </si>
  <si>
    <t>ОБРАЗОВАНИЕ</t>
  </si>
  <si>
    <t>Дошкольное образование</t>
  </si>
  <si>
    <t>Общее образование</t>
  </si>
  <si>
    <t>07</t>
  </si>
  <si>
    <t>СОЦИАЛЬНАЯ ПОЛИТИКА</t>
  </si>
  <si>
    <t>04</t>
  </si>
  <si>
    <t>Раздел</t>
  </si>
  <si>
    <t>Резервные фонды</t>
  </si>
  <si>
    <t>Глава</t>
  </si>
  <si>
    <t>12</t>
  </si>
  <si>
    <t/>
  </si>
  <si>
    <t>Другие вопросы в области образования</t>
  </si>
  <si>
    <t xml:space="preserve">Культура </t>
  </si>
  <si>
    <t>Целевая статья</t>
  </si>
  <si>
    <t>Под-     раздел</t>
  </si>
  <si>
    <t>ОБЩЕГОСУДАРСТВЕННЫЕ ВОПРОСЫ</t>
  </si>
  <si>
    <t>НАЦИОНАЛЬНАЯ ЭКОНОМИКА</t>
  </si>
  <si>
    <t>Социальное обеспечение населения</t>
  </si>
  <si>
    <t>Другие общегосударственные вопросы</t>
  </si>
  <si>
    <t>11</t>
  </si>
  <si>
    <t xml:space="preserve">В С Е Г О   </t>
  </si>
  <si>
    <t>Молодежная политика и оздоровление детей</t>
  </si>
  <si>
    <t>Пенсионное обеспечение</t>
  </si>
  <si>
    <t>НАЦИОНАЛЬНАЯ БЕЗОПАСНОСТЬ И ПРАВООХРАНИТЕЛЬНАЯ  ДЕЯТЕЛЬНОСТЬ</t>
  </si>
  <si>
    <t>Транспорт</t>
  </si>
  <si>
    <t>10</t>
  </si>
  <si>
    <t>Жилищное хозяйство</t>
  </si>
  <si>
    <t>Председатель представительного органа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</si>
  <si>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</si>
  <si>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</si>
  <si>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</si>
  <si>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</si>
  <si>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Доплаты к пенсиям, дополнительное пенсионное обеспечение</t>
  </si>
  <si>
    <t>Другие вопросы в области национальной экономики</t>
  </si>
  <si>
    <t>Глава муниципального образования</t>
  </si>
  <si>
    <t>099</t>
  </si>
  <si>
    <t>Охрана семьи и детства</t>
  </si>
  <si>
    <t>078</t>
  </si>
  <si>
    <t>13</t>
  </si>
  <si>
    <t>НАЦИОНАЛЬНАЯ ОБОРОНА</t>
  </si>
  <si>
    <t>Мобилизационная и вневойсковая подготовка</t>
  </si>
  <si>
    <t>КУЛЬТУРА И КИНЕМАТОГРАФИЯ</t>
  </si>
  <si>
    <t>Другие вопросы в области социальной политики</t>
  </si>
  <si>
    <t>ФИЗИЧЕСКАЯ КУЛЬТУРА И СПОРТ</t>
  </si>
  <si>
    <t>Массовый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</si>
  <si>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</si>
  <si>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</si>
  <si>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Дорожное хозяйство (дорожные фонды)</t>
  </si>
  <si>
    <t>Подраздел</t>
  </si>
  <si>
    <t>Обслуживание внутреннего государственного и муниципального долга</t>
  </si>
  <si>
    <t>В С Е Г О :</t>
  </si>
  <si>
    <t>Социальные выплаты гражданам, кроме публичных нормативных социальных выплат</t>
  </si>
  <si>
    <t>244</t>
  </si>
  <si>
    <t>240</t>
  </si>
  <si>
    <t>Иные закупки товаров,работ и услуг для обеспечения государственных (муниципальных) нужд</t>
  </si>
  <si>
    <t>Расходы на выплату персоналу государственных (муниципальных органов)</t>
  </si>
  <si>
    <t>Расходы на обеспечение деятельности подведомственных учреждений</t>
  </si>
  <si>
    <t>Мероприятия в сфере патриотического воспитания граждан и государственной молодежной политики</t>
  </si>
  <si>
    <t>Мероприятия в области образования</t>
  </si>
  <si>
    <t xml:space="preserve">Обеспечение деятельности исполнительных органов   муниципального образования </t>
  </si>
  <si>
    <t>Расходы на содержание муниципальных органов и обеспечение их функций</t>
  </si>
  <si>
    <t>Расходы на обеспечение деятельности исполнительных органов местного самоуправления</t>
  </si>
  <si>
    <t>Мероприятия в области физической культуры и спорта</t>
  </si>
  <si>
    <t>Резервный фонд администрации муниципального образования</t>
  </si>
  <si>
    <t>870</t>
  </si>
  <si>
    <t>Резервные средства</t>
  </si>
  <si>
    <t>Мероприятия в сфере обеспечения пожарной безопасности, осуществляемые органами местного самоуправления</t>
  </si>
  <si>
    <t>Непрограмные расходы в области социальной политики</t>
  </si>
  <si>
    <t>Обеспечение жилыми помещениями  детей-сирот и детей, оставшихся без попечения родителей, лиц из их числа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</si>
  <si>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</si>
  <si>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</si>
  <si>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</si>
  <si>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</si>
  <si>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НАЦИОНАЛЬНАЯ БЕЗОПАСНОСТЬ И ПРАВООХРАНИТЕЛЬНАЯ ДЕЯТЕЛЬНОСТЬ</t>
  </si>
  <si>
    <t>Обеспечение функционирования Главы муниципального образования</t>
  </si>
  <si>
    <t>800</t>
  </si>
  <si>
    <t xml:space="preserve">Иные бюджетные ассигнования </t>
  </si>
  <si>
    <t>Иные выплаты персоналу государственных (муниципальных) органов, за исключением фонда оплаты труда</t>
  </si>
  <si>
    <t xml:space="preserve">Мероприятия по отдельным видам транспорта </t>
  </si>
  <si>
    <t>810</t>
  </si>
  <si>
    <t xml:space="preserve">Субсидии гражданам на приобретение жилья </t>
  </si>
  <si>
    <t>Доплаты к пенсиям муниципальных  служащих и выборных должностных лиц</t>
  </si>
  <si>
    <t>Обеспечение деятельности в сфере опеки и попечительства</t>
  </si>
  <si>
    <t>Реализация мероприятий в области управления муниципальной собственностью</t>
  </si>
  <si>
    <t>Мероприятия в сфере культуры и искусства</t>
  </si>
  <si>
    <t>Пособия, компенсации и иные социальные выплаты гражданам, кроме публичных нормативных обязательств</t>
  </si>
  <si>
    <t>Мероприятия в области социальной политики, осуществляемые муниципальными органами</t>
  </si>
  <si>
    <t>Прочие выплаты по обязательствам муниципального образования</t>
  </si>
  <si>
    <t>Мероприятия в сфере профилактики правонарушений</t>
  </si>
  <si>
    <t>ОХРАНА ОКРУЖАЮЩЕЙ СРЕДЫ</t>
  </si>
  <si>
    <t>Охрана объектов растительного и животного мира и среды их обитания</t>
  </si>
  <si>
    <t>Мероприятия в сфере гражданской обороны и защиты населения и территорий от чрезвычайных ситуаций</t>
  </si>
  <si>
    <t>Приобретение товаров, работ, услуг в пользу граждан в целях их социального обеспечения</t>
  </si>
  <si>
    <t xml:space="preserve">Резервный фонд </t>
  </si>
  <si>
    <t>Подпрограмма "Развитие дошкольного образования детей"</t>
  </si>
  <si>
    <t>Подпрограмма "Развитие общего образования детей"</t>
  </si>
  <si>
    <t>Подпрограмма "Развитие дополнительного образования детей"</t>
  </si>
  <si>
    <t>Подпрограмма "Развитие системы отдыха и оздоровления детей"</t>
  </si>
  <si>
    <t>Подпрограмма "Совершенствование системы предоставления услуг в сфере образования"</t>
  </si>
  <si>
    <t>400</t>
  </si>
  <si>
    <t>Вид   расходов</t>
  </si>
  <si>
    <t>Коммунальное хозяйство</t>
  </si>
  <si>
    <t>831</t>
  </si>
  <si>
    <t>03 0 00 00000</t>
  </si>
  <si>
    <t>03 1 00 00000</t>
  </si>
  <si>
    <t>03 1 00 80100</t>
  </si>
  <si>
    <t>03 2 00 00000</t>
  </si>
  <si>
    <t>03 2 00 80100</t>
  </si>
  <si>
    <t>03 3 00 00000</t>
  </si>
  <si>
    <t>03 3 00 80100</t>
  </si>
  <si>
    <t>04 0 00 00000</t>
  </si>
  <si>
    <t>03 5 00 00000</t>
  </si>
  <si>
    <t>Мероприятия в сфере охраны окружающей среды и обеспечения экологической безопасности населения</t>
  </si>
  <si>
    <t>03 4 00 00000</t>
  </si>
  <si>
    <t>03 4 00 80010</t>
  </si>
  <si>
    <t>06 0 00 00000</t>
  </si>
  <si>
    <t>06 1 00 00000</t>
  </si>
  <si>
    <t>06 1 00 80430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</si>
  <si>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</si>
  <si>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</si>
  <si>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54 1 00 80010</t>
  </si>
  <si>
    <t>55 0 00 00000</t>
  </si>
  <si>
    <t>55 0 00 81400</t>
  </si>
  <si>
    <t>56 0 00  00000</t>
  </si>
  <si>
    <t>Непрограммные расходы в области мобилизационной и вневойсковой подготовки</t>
  </si>
  <si>
    <t>05 0 00 00000</t>
  </si>
  <si>
    <t>05 2 00 00000</t>
  </si>
  <si>
    <t>05 2 00 80520</t>
  </si>
  <si>
    <t>61 0 00 00000</t>
  </si>
  <si>
    <t>51 0 00 00000</t>
  </si>
  <si>
    <t>51 1 00 00000</t>
  </si>
  <si>
    <t>51 1 00 80010</t>
  </si>
  <si>
    <t>54 0 00 00000</t>
  </si>
  <si>
    <t>54 1 00 00000</t>
  </si>
  <si>
    <t>11 0 00 00000</t>
  </si>
  <si>
    <t>08 0 00 00000</t>
  </si>
  <si>
    <t>08 0 00 83050</t>
  </si>
  <si>
    <t>09 0 00 00000</t>
  </si>
  <si>
    <t>12 0 00 00000</t>
  </si>
  <si>
    <t>12 1 00 00000</t>
  </si>
  <si>
    <t>12 1 00 80100</t>
  </si>
  <si>
    <t>12 2 00 00000</t>
  </si>
  <si>
    <t>12 2 00 80400</t>
  </si>
  <si>
    <t>13 0 00 00000</t>
  </si>
  <si>
    <t>10 0 00 00000</t>
  </si>
  <si>
    <t>06 2 00 00000</t>
  </si>
  <si>
    <t>06 2 00 80420</t>
  </si>
  <si>
    <t>61 3 00 00000</t>
  </si>
  <si>
    <t>52 0 00 00000</t>
  </si>
  <si>
    <t>52 1 00 00000</t>
  </si>
  <si>
    <t>52 1 00 80010</t>
  </si>
  <si>
    <t>52 2 00 00000</t>
  </si>
  <si>
    <t>52 2 00 80010</t>
  </si>
  <si>
    <t>53 0 00 00000</t>
  </si>
  <si>
    <t>53 2 00 00000</t>
  </si>
  <si>
    <t>53 2 00 80010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</si>
  <si>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</si>
  <si>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 xml:space="preserve">Фонд оплаты труда государственных (муниципальных) органов 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</si>
  <si>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</si>
  <si>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Судебная система</t>
  </si>
  <si>
    <t>03 2 00 S8330</t>
  </si>
  <si>
    <t>61 1 00 00000</t>
  </si>
  <si>
    <t>Благоустройство</t>
  </si>
  <si>
    <t>Иные пенсии, социальные доплаты к пенсиям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</si>
  <si>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</si>
  <si>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16 0 00 00000</t>
  </si>
  <si>
    <t>Мероприятия  на развитие архивного дела</t>
  </si>
  <si>
    <t>16 0 00 80480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</si>
  <si>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</si>
  <si>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</si>
  <si>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Капитальные вложения в объекты государственной (муниципальной) собственности</t>
  </si>
  <si>
    <t>323</t>
  </si>
  <si>
    <t>320</t>
  </si>
  <si>
    <t>05 1 00 00000</t>
  </si>
  <si>
    <t>05 1 00 81520</t>
  </si>
  <si>
    <t>05 4 00 81520</t>
  </si>
  <si>
    <t>05 4 00 00000</t>
  </si>
  <si>
    <t>811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</si>
  <si>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</si>
  <si>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Исполнение судебных актов</t>
  </si>
  <si>
    <t>Непрограммные расходы в области жилищно-коммунального хозяйства</t>
  </si>
  <si>
    <t>59 0 00 00000</t>
  </si>
  <si>
    <t>Мероприятия в области жилищно-коммунального хозяйства</t>
  </si>
  <si>
    <t>59 0 00 83600</t>
  </si>
  <si>
    <t>Мероприятия по организации водоснабжения населения и водоотведения</t>
  </si>
  <si>
    <t>59 0 00 83610</t>
  </si>
  <si>
    <t>Мероприятия по организации деятельности по сбору (в том числе раздельному сбору) и транспортированию твердых коммунальных отходов</t>
  </si>
  <si>
    <t xml:space="preserve">Благоустройство </t>
  </si>
  <si>
    <t>Мероприятия по организации ритуальных услуг и содержанию мест захоронения</t>
  </si>
  <si>
    <t xml:space="preserve">Дополнительное образование 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</si>
  <si>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</si>
  <si>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</si>
  <si>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03 5 00 80100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</si>
  <si>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</si>
  <si>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</si>
  <si>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05 3 00 00000</t>
  </si>
  <si>
    <t>05 3 00 81520</t>
  </si>
  <si>
    <t>Взносы на капитальный ремонт по муниципальному жилищному фонду</t>
  </si>
  <si>
    <t xml:space="preserve">Реализация мероприятий по обеспечению жильем молодых семей </t>
  </si>
  <si>
    <t xml:space="preserve">Прочая закупка товаров, работ и услуг </t>
  </si>
  <si>
    <t>Прочая закупка товаров, работ и услуг</t>
  </si>
  <si>
    <t>Исполнение судебных актов Российской Федерации и мировых соглашений по возмещению причиненного вреда</t>
  </si>
  <si>
    <t>410</t>
  </si>
  <si>
    <t xml:space="preserve">Фонд оплаты труда учреждений </t>
  </si>
  <si>
    <t xml:space="preserve">Субсидии бюджетным учреждениям на  финансовое обеспечение государственного (муниципального) задания на оказание государственных (муниципальных) услуг (выполнение работ) </t>
  </si>
  <si>
    <t>120</t>
  </si>
  <si>
    <t>Расходы на выплату персоналу государственных (муниципальных) органов</t>
  </si>
  <si>
    <t>59 0 00 83650</t>
  </si>
  <si>
    <t>Прочие расходы по муниципальному жилищному фонду</t>
  </si>
  <si>
    <t xml:space="preserve">ОБЩЕГОСУДАРСТВЕННЫЕ ВОПРОСЫ </t>
  </si>
  <si>
    <t xml:space="preserve">Наименование разделов/подразделов </t>
  </si>
  <si>
    <t>Закупка энергетических ресурсов</t>
  </si>
  <si>
    <t>Закупка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</si>
  <si>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</si>
  <si>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</si>
  <si>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</si>
  <si>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</si>
  <si>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</si>
  <si>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</si>
  <si>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830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</si>
  <si>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</si>
  <si>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</si>
  <si>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</si>
  <si>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19 0 00 00000</t>
  </si>
  <si>
    <t>Молодежная политика</t>
  </si>
  <si>
    <t>Иные закупки товаров, работ и услуг для обеспечения государственных (муниципальных) нужд</t>
  </si>
  <si>
    <t>Материально-техническое и хозяйственное обеспечение органов местного самоуправления</t>
  </si>
  <si>
    <t>111</t>
  </si>
  <si>
    <t xml:space="preserve">Иные выплаты персоналу учреждений, за исключением фонда оплаты труда </t>
  </si>
  <si>
    <t>119</t>
  </si>
  <si>
    <t>247</t>
  </si>
  <si>
    <t>850</t>
  </si>
  <si>
    <t>Непрограммные расходы в области национальной безопасности и правоохранительной деятельности</t>
  </si>
  <si>
    <t>Обеспечение функционирования единой диспетчерской службы для обеспечения вызова экстренных оперативных служб по единому номеру</t>
  </si>
  <si>
    <t>Условно утвержденные расходы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</si>
  <si>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</si>
  <si>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</si>
  <si>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Гранты в форме 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</si>
  <si>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</si>
  <si>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(гранты в форме субсидий), не подлежащие казначейскому сопровождению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</si>
  <si>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</si>
  <si>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03 3 01 80100</t>
  </si>
  <si>
    <t>12 1 00 S6820</t>
  </si>
  <si>
    <t>12 1 00 S8240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</si>
  <si>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</si>
  <si>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</si>
  <si>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02 0 00 00000</t>
  </si>
  <si>
    <t>Обеспечение комплексного развития сельских территорий</t>
  </si>
  <si>
    <t>Сумма, рублей</t>
  </si>
  <si>
    <t>57 0 00 00000</t>
  </si>
  <si>
    <t>57 0 00 81020</t>
  </si>
  <si>
    <t>00</t>
  </si>
  <si>
    <t>03 1 00 80450</t>
  </si>
  <si>
    <t>03 4 00 80450</t>
  </si>
  <si>
    <t>03 2 00 80450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</si>
  <si>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</si>
  <si>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63 0 00 00000</t>
  </si>
  <si>
    <t>63 0 00 80100</t>
  </si>
  <si>
    <t>04 0 00 80740</t>
  </si>
  <si>
    <t>58 0 00 00000</t>
  </si>
  <si>
    <t>58 0 00 87050</t>
  </si>
  <si>
    <t>57 0 00 81030</t>
  </si>
  <si>
    <t>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</si>
  <si>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03 2 00 S6560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</si>
  <si>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</si>
  <si>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02 0 00 83210</t>
  </si>
  <si>
    <t>53 1 00 00000</t>
  </si>
  <si>
    <t>53 1 00 80010</t>
  </si>
  <si>
    <t>Председатель контрольно-счетной комиссии муниципального образования</t>
  </si>
  <si>
    <t>Муниципальная программа Плесецкого муниципального округа «Охрана окружающей среды и обеспечение экологической безопасности населения»</t>
  </si>
  <si>
    <t>Муниципальная программа Плесецкого муниципального округа «Развитие системы образования»</t>
  </si>
  <si>
    <t>Муниципальная программа Плесецкого муниципального округа  «Развитие физической культуры и спорта и повышение эффективности реализации молодежной политики»</t>
  </si>
  <si>
    <t>Муниципальная программа Плесецкого муниципального округа  «Развитие малого и среднего предпринимательства»</t>
  </si>
  <si>
    <t>Муниципальная программа Плесецкого муниципального округа  «Профилактика правонарушений, коррупции и незаконного потребления наркотических средств и психотропных веществ, реабилитации и ресоциализации потребителей наркотических средств и психотропных веществ»</t>
  </si>
  <si>
    <t>Муниципальная программа Плесецкого муниципального округа  «Развитие архивного дела»</t>
  </si>
  <si>
    <t>Муниципальная программа Плесецкого муниципального округа «Предупреждение и ликвидация последствий чрезвычайных ситуаций природного и техногенного характера, проявлений экстремизма и терроризма, реализация мер пожарной безопасности, безопасности на водных объектах и развитие гражданской обороны»</t>
  </si>
  <si>
    <t>Муниципальная программа Плесецкого муниципального округа  «Развитие общественного пассажирского транспорта»</t>
  </si>
  <si>
    <t xml:space="preserve">Муниципальная программа Плесецкого муниципального округа  «Развитие сферы культуры»  </t>
  </si>
  <si>
    <t>Муниципальная программа Плесецкого муниципального округа  «Обеспечение жильем молодых семей»</t>
  </si>
  <si>
    <t>Муниципальная программа Плесецкого муниципального округа  «Комплексное развитие сельских территорий»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</si>
  <si>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</si>
  <si>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12 2 00 L4670</t>
  </si>
  <si>
    <t>03 2 00 S6980</t>
  </si>
  <si>
    <t>Муниципальная программа Плесецкого муниципального округа  «Улучшение условий и охраны труда»</t>
  </si>
  <si>
    <t>15 0 00 00000</t>
  </si>
  <si>
    <t>15 0 00 80420</t>
  </si>
  <si>
    <t>14 0 00 00000</t>
  </si>
  <si>
    <t>64 0 00 00000</t>
  </si>
  <si>
    <t>64 0 00 81120</t>
  </si>
  <si>
    <t>Прочие расходы органов местного самоуправления, связанных с общегосударственным управлением</t>
  </si>
  <si>
    <t>Уплата членского взноса в ассоциацию "Совет муниципальных образований Архангельской области"</t>
  </si>
  <si>
    <t>Муниципальная программа Плесецкого муниципального округа  «Поддержка социально ориентированных некоммерческих организаций»</t>
  </si>
  <si>
    <t>Муниципальная программа Плесецкого муниципального округа  «Профилактика безнадзорности и правонарушений несовершеннолетних и защита их прав»</t>
  </si>
  <si>
    <t>14 0 00 80500</t>
  </si>
  <si>
    <t>22 0 00 00000</t>
  </si>
  <si>
    <t>22 0 00 88410</t>
  </si>
  <si>
    <t>Мероприятия по поддержке социально ориентированных некоммерческих организаций</t>
  </si>
  <si>
    <t>633</t>
  </si>
  <si>
    <t xml:space="preserve">Муниципальная программа Плесецкого муниципального округа «Повышение безопасности дорожного движения и формирование законопослушного поведения участников дорожного движения»  </t>
  </si>
  <si>
    <t>17 0 00 00000</t>
  </si>
  <si>
    <t>Муниципальная программа "Формирование современной городской среды "</t>
  </si>
  <si>
    <t>Подпрограмма "Организация досуга населения"</t>
  </si>
  <si>
    <t>Подпрограмма № 1 "Создание условий для обеспечения доступным и комфортным жильём сельского населения"</t>
  </si>
  <si>
    <t>10 1 00 00000</t>
  </si>
  <si>
    <t>12 2 00 80100</t>
  </si>
  <si>
    <t>12 2 00 S8240</t>
  </si>
  <si>
    <t>Мероприятия по организации уличного освещения</t>
  </si>
  <si>
    <t>Мероприятия по повышению общего уровня благоустройства территорий</t>
  </si>
  <si>
    <t>01 0 00 00000</t>
  </si>
  <si>
    <t>59 0 00 83690</t>
  </si>
  <si>
    <t>04 0 00 83630</t>
  </si>
  <si>
    <t>04 0 00 83620</t>
  </si>
  <si>
    <t>Другие вопросы в области культуры, кинематографии</t>
  </si>
  <si>
    <t>Муниципальная программа Плесецкого муниципального округа «Борьба с борщевиком Сосновского»</t>
  </si>
  <si>
    <t>01 0 00 83680</t>
  </si>
  <si>
    <t>03 3 01 00000</t>
  </si>
  <si>
    <t>Подпрограмма "Развитие физической культуры и спорта"</t>
  </si>
  <si>
    <t>Подпрограмма №3 "Развитие гражданской обороны"</t>
  </si>
  <si>
    <t>Подпрограмма №1 "Противодействие экстремизму и профилактика терроризма"</t>
  </si>
  <si>
    <t>Подпрограмма №2 "Противопожарная безопастность и защита населения от чрезвычайных ситуаций"</t>
  </si>
  <si>
    <t>Подпрограмма №4 "Обеспечение безопасности и охраны жизни людей на водных объектах".</t>
  </si>
  <si>
    <t>Подпрограмма "Молодежь Плесецкого муниципального округа "</t>
  </si>
  <si>
    <t>Подпрограмма №1 "Профилактика правонарушений на территории Плесецкого муниципального округа"</t>
  </si>
  <si>
    <t>11 1 00 00000</t>
  </si>
  <si>
    <t>11 1 00 80500</t>
  </si>
  <si>
    <t>УПРАВЛЕНИЕ ОБРАЗОВАНИЯ АДМИНИСТРАЦИИ ПЛЕСЕЦКОГО МУНИЦИПАЛЬНОГО ОКРУГА АРХАНГЕЛЬСКОЙ ОБЛАСТИ</t>
  </si>
  <si>
    <t>12 4 00 00000</t>
  </si>
  <si>
    <t>12 4 00 80010</t>
  </si>
  <si>
    <t>12 4 00 80540</t>
  </si>
  <si>
    <t>СОБРАНИЕ ДЕПУТАТОВ ПЛЕСЕЦКОГО МУНИЦИПАЛЬНОГО ОКРУГА АРХАНГЕЛЬСКОЙ ОБЛАСТИ</t>
  </si>
  <si>
    <t>КОНТРОЛЬНО-СЧЕТНАЯ КОМИССИЯ ПЛЕСЕЦКОГО МУНИЦИПАЛЬНОГО ОКРУГА АРХАНГЕЛЬСКОЙ ОБЛАСТИ</t>
  </si>
  <si>
    <t>Подпрограмма "Совершенствование  системы предоставления услуг в сфере культуры и туризма"</t>
  </si>
  <si>
    <t>Муниципальная программа Плесецкого муниципального округа "Переселение граждан из аварийного жилищного фонда на 2020-2025 годы"</t>
  </si>
  <si>
    <t>04 0 00 83670</t>
  </si>
  <si>
    <t>04 0 00 83680</t>
  </si>
  <si>
    <t>079</t>
  </si>
  <si>
    <t>65 0 00 00000</t>
  </si>
  <si>
    <t>65 1 00 00000</t>
  </si>
  <si>
    <t>65 1 00 80100</t>
  </si>
  <si>
    <t>УПРАВЛЕНИЕ МУНИЦИПАЛЬНОГО ИМУЩЕСТВА АДМИНИСТРАЦИИ ПЛЕСЕЦКОГО МУНИЦИПАЛЬНОГО ОКРУГА АРХАНГЕЛЬСКОЙ ОБЛАСТИ</t>
  </si>
  <si>
    <t>2025 год</t>
  </si>
  <si>
    <t xml:space="preserve">Исполнение судебных актов </t>
  </si>
  <si>
    <t xml:space="preserve">Закупка энергетических ресурсов </t>
  </si>
  <si>
    <t>17 0 00 83680</t>
  </si>
  <si>
    <t xml:space="preserve">01 </t>
  </si>
  <si>
    <t>Непрограмные расходы в области жилищно-коммунального хозяйства</t>
  </si>
  <si>
    <t>25 0 00 00000</t>
  </si>
  <si>
    <t>Муниципальная программа Плесецкого муниципального округа "Проведение комплексных кадастровых работ"</t>
  </si>
  <si>
    <t>25 0 00 82040</t>
  </si>
  <si>
    <t xml:space="preserve">25 0 00 82040 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</si>
  <si>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</si>
  <si>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12 1 00 L5198</t>
  </si>
  <si>
    <t>322</t>
  </si>
  <si>
    <t>Муниципальная программа Плесецкого муниципального округа  «Управление муниципальными финансами и муниципальным долгом»</t>
  </si>
  <si>
    <t>24 0 00 00000</t>
  </si>
  <si>
    <t>59 0 00 83661</t>
  </si>
  <si>
    <t>19 0 00 80310</t>
  </si>
  <si>
    <t>Подпрограмма "Библиотечное обслуживание населения"</t>
  </si>
  <si>
    <t>64 0 00 81140</t>
  </si>
  <si>
    <t>330</t>
  </si>
  <si>
    <t>Публичные нормативные выплаты гражданам несоциального характера</t>
  </si>
  <si>
    <t>2026 год</t>
  </si>
  <si>
    <t>16 0 00 80100</t>
  </si>
  <si>
    <t>24 1 00 00000</t>
  </si>
  <si>
    <t>24 1 00 80010</t>
  </si>
  <si>
    <t>Подпрограмма №1"Организация и обеспечение бюджетного процесса в Плесецком муниципальном округе"</t>
  </si>
  <si>
    <t>24 2 00 00000</t>
  </si>
  <si>
    <t>24 2 00 81750</t>
  </si>
  <si>
    <t>Подпрограмма №2«Управление муниципальным долгом Плесецкого муниципального округа»</t>
  </si>
  <si>
    <t>61 1 00 R0821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</si>
  <si>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</si>
  <si>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</si>
  <si>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</si>
  <si>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</si>
  <si>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</si>
  <si>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03 2 00 S6960</t>
  </si>
  <si>
    <t>243</t>
  </si>
  <si>
    <t>Закупка товаров, работ, услуг в целях капитального
ремонта государственного (муниципального) имущества</t>
  </si>
  <si>
    <t>Выплаты гражданам в соответствии с решением Собрания депутатов Плесецкого муниципального округа Архангельской области от 15.11.2022 года №122  "Об утверждении Положения о Почетном гражданине Плесецкого муниципального округа Архангельской области, Положения о порядке присвоения звания "Почетный гражданин Плесецкого муниципального округа Архангельской области" и Положения о знаках отличия к званию "Почетный гражданин Плесецкого муниципального округа Архангельской области" (в части исполнения публичных нормативных обязательств)</t>
  </si>
  <si>
    <t xml:space="preserve">Профессиональная подготовка, переподготовка и повышение квалификации
</t>
  </si>
  <si>
    <t>165</t>
  </si>
  <si>
    <t>414</t>
  </si>
  <si>
    <t>54 1 00 Л8690</t>
  </si>
  <si>
    <t>09 0  00 Л8700</t>
  </si>
  <si>
    <t>15 0 00 Л8710</t>
  </si>
  <si>
    <t>54 1 00 Л8790</t>
  </si>
  <si>
    <t>54 1 00 Л8791</t>
  </si>
  <si>
    <t>54 1 00 Л8793</t>
  </si>
  <si>
    <t>03 1 00 Л8390</t>
  </si>
  <si>
    <t>08 0 00 83051</t>
  </si>
  <si>
    <t>61 3 00 Л8730</t>
  </si>
  <si>
    <t>24 1 00 80020</t>
  </si>
  <si>
    <t>61 1 00 Л8770</t>
  </si>
  <si>
    <t>03 1 00 Л8620</t>
  </si>
  <si>
    <t>56 0 00 51181</t>
  </si>
  <si>
    <t>03 2 00 Л8390</t>
  </si>
  <si>
    <t>03 2 00 Л8620</t>
  </si>
  <si>
    <t>03 3 00 Л8390</t>
  </si>
  <si>
    <t>03 3 00 Л8620</t>
  </si>
  <si>
    <t>03 3 01 Л8620</t>
  </si>
  <si>
    <t>03 5 00 Л8320</t>
  </si>
  <si>
    <t>03 1 00 Л8650</t>
  </si>
  <si>
    <t>Профессиональная подготовка, переподготовка и повышение квалификации</t>
  </si>
  <si>
    <t>59 0 00 83691</t>
  </si>
  <si>
    <t>Возмещение убытков, связанных с оказанием банных услуг по тарифам, не обеспечивающим возмещение издержек (нераспределенные средства)</t>
  </si>
  <si>
    <t xml:space="preserve">Мероприятия по проведению оздоровительной кампании детей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</si>
  <si>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</si>
  <si>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</si>
  <si>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</si>
  <si>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</si>
  <si>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</si>
  <si>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</si>
  <si>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</si>
  <si>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</si>
  <si>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Осуществление государственных полномочий по выплате вознаграждений профессиональным опекунам</t>
  </si>
  <si>
    <t xml:space="preserve">Единая субвенция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</si>
  <si>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</si>
  <si>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</si>
  <si>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Осуществление первичного воинского учета органами местного самоуправления поселений, муниципальных и городских округов</t>
  </si>
  <si>
    <t>54 1 00 51201</t>
  </si>
  <si>
    <t>УПРАВЛЕНИЕ ИНФРАСТРУКТУРНОГО РАЗВИТИЯ АДМИНИСТРАЦИИ ПЛЕСЕЦКОГО МУНИЦИПАЛЬНОГО ОКРУГА АРХАНГЕЛЬСКОЙ ОБЛАСТИ</t>
  </si>
  <si>
    <t xml:space="preserve">54 1 00 80010 </t>
  </si>
  <si>
    <t>59 0 00 83692</t>
  </si>
  <si>
    <t>59 0 00 83693</t>
  </si>
  <si>
    <t>Расходы на исполнение судебных актов по обращению взыскания на средства  бюджета муниципального образования</t>
  </si>
  <si>
    <t>60 0 00 00000</t>
  </si>
  <si>
    <t>60 0 00 80020</t>
  </si>
  <si>
    <t>13 0 00 L4971</t>
  </si>
  <si>
    <t>03 5 00 R4941</t>
  </si>
  <si>
    <t>Реализация мероприятий, направленных на создание современной инфраструктуры для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организация отдыха детей и их оздоровления</t>
  </si>
  <si>
    <t>10 1 00 L576Л</t>
  </si>
  <si>
    <t>ФИНАНСОВОЕ УПРАВЛЕНИЕ  АДМИНИСТРАЦИИ ПЛЕСЕЦКОГО МУНИЦИПАЛЬНОГО ОКРУГА АРХАНГЕЛЬСКОЙ ОБЛАСТИ</t>
  </si>
  <si>
    <t>ОТДЕЛ КУЛЬТУРЫ, ТУРИЗМА И СОЦИАЛЬНОЙ РАБОТЫ АДМИНИСТРАЦИИ ПЛЕСЕЦКОГО МУНИЦИПАЛЬНОГО ОКРУГА АРХАНГЕЛЬСКОЙ ОБЛАСТИ</t>
  </si>
  <si>
    <t>ОТДЕЛ ОПЕКИ И ПОПЕЧИТЕЛЬСТВА  АДМИНИСТРАЦИИ ПЛЕСЕЦКОГО МУНИЦИПАЛЬНОГО ОКРУГА АРХАНГЕЛЬСКОЙ ОБЛАСТИ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</si>
  <si>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</si>
  <si>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</si>
  <si>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Бюджетные инвестиции в объекты капитального строительства собственности муниципальных образований</t>
  </si>
  <si>
    <t>Прочие расходы в области коммунального хозяйства</t>
  </si>
  <si>
    <t>КУЛЬТУРА, КИНЕМАТОГРАФИЯ</t>
  </si>
  <si>
    <t>06 2 00 S6910</t>
  </si>
  <si>
    <t>Реализация мероприятий по содействию трудоустройству несовершеннолетних граждан на территории Архангельской области</t>
  </si>
  <si>
    <t>АДМИНИСТРАЦИЯ ПЛЕСЕЦКОГО МУНИЦИПАЛЬНОГО ОКРУГА АРХАНГЕЛЬСКОЙ ОБЛАСТИ</t>
  </si>
  <si>
    <t>2027год</t>
  </si>
  <si>
    <t>61 3 00 Л8660</t>
  </si>
  <si>
    <t xml:space="preserve">Осуществление государственных полномочий по  организации и осуществлению деятельности по опеке и попечительству </t>
  </si>
  <si>
    <t>19 0 00 83650</t>
  </si>
  <si>
    <t>08 0 00 83053</t>
  </si>
  <si>
    <t>166</t>
  </si>
  <si>
    <t>Содержание автомобильных дорог (дорожный фонд Плесецкого муниципального округа)</t>
  </si>
  <si>
    <t>Ремонт автомобильных дорог (дорожный фонд Плесецкого муниципального округа)</t>
  </si>
  <si>
    <t>02 0 00 83220</t>
  </si>
  <si>
    <t>Возмещение МУП "АТП Плесецкое" фактически понесенных затрат на обеспечение бесплатного проезда в автомобильном транспорте общего пользования по городскому муниципальному маршруту гражданам, проживающим на территории Плесецкого муниципального округа и достигшим возраста 75 лет и старше, не относящимся к отдельным категориям граждан, установленным статьями 2 и 4 Федерального закона от 12.01.1995 №5-ФЗ "О ветеранах" в 2025 году</t>
  </si>
  <si>
    <t>03 2 Ю6 00000</t>
  </si>
  <si>
    <t>03 2 Ю6 51792</t>
  </si>
  <si>
    <t>Мероприятия в рамках Федерального проекта «Педагоги и наставники»</t>
  </si>
  <si>
    <t>03 2 Ю6 53032</t>
  </si>
  <si>
    <t>Распределение расходов местного бюджета на 2025 год и на плановый период 2026 и 2027 годов по разделам, подразделам классификации расходов бюджетов</t>
  </si>
  <si>
    <t>2027 год</t>
  </si>
  <si>
    <t>27 0 00 83610</t>
  </si>
  <si>
    <t>59 0 00 83641</t>
  </si>
  <si>
    <t>59 0 00 83642</t>
  </si>
  <si>
    <t>Прочие расходы по незаселенному муниципальному жилищному фонду</t>
  </si>
  <si>
    <t>Затраты на обследование и инвентаризацию жилищного фонда</t>
  </si>
  <si>
    <t>03 2 00 80310</t>
  </si>
  <si>
    <t>12 2 00 80310</t>
  </si>
  <si>
    <t>Муниципальная программа Плесецкого муниципального округа Архангельской области "Модернизация систем коммунальной инфраструктуры (2023-2027 годы)"</t>
  </si>
  <si>
    <t>27 0 00 00000</t>
  </si>
  <si>
    <t>Возмещение индивидуальному предпринимателю  Минту Алексею Петровичу убытков, возникающих в результате регулирования тарифов на перевозку пассажиров по технологической узкоколейной железной дороге «Липаково-Лужма-Сеза» в 2025 году</t>
  </si>
  <si>
    <t>Возмещение убытков ООО "Трест Техносервис", связанных с оказанием банных услуг на территории пос.Обозерский по тарифам, не обеспечивающим возмещение издержек в 2025 году</t>
  </si>
  <si>
    <t>Возмещение убытков МУП "Плесецк-Ресурс", связанных с оказанием банных услуг на территории пос.Плесецк по тарифам, не обеспечивающим возмещение издержек в 2025 году</t>
  </si>
  <si>
    <t>03 2 00 R3043</t>
  </si>
  <si>
    <t>03 2 Ю6 50502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</si>
  <si>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</si>
  <si>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04 0 00 10840</t>
  </si>
  <si>
    <t>Организация и содержание мест захоронения</t>
  </si>
  <si>
    <t>59 0 00 97040</t>
  </si>
  <si>
    <t>Мероприятия в рамках Федерального проекта "Все лучшее детям"</t>
  </si>
  <si>
    <t>03 2 Ю4 00000</t>
  </si>
  <si>
    <t>03 2 Ю4 57502</t>
  </si>
  <si>
    <t>Закупка товаров, работ, услуг в целях капитального</t>
  </si>
  <si>
    <t>ремонта государственного (муниципального) имущества</t>
  </si>
  <si>
    <t>Реализация мероприятий по модернизации школьных систем образования</t>
  </si>
  <si>
    <t>02 0 00 9Д010</t>
  </si>
  <si>
    <t>02 0 00 9Д020</t>
  </si>
  <si>
    <t>Резервный фонд</t>
  </si>
  <si>
    <t>02 0 00 9Д090</t>
  </si>
  <si>
    <t>Зарезервированные средства на дорожную деятельность</t>
  </si>
  <si>
    <t>03 5 00 84941</t>
  </si>
  <si>
    <t>03 5 00 L4941</t>
  </si>
  <si>
    <t>03 1 00 Э4660</t>
  </si>
  <si>
    <t>Обеспечение мероприятий по организации предоставления дополнительных мер социальной поддержки семьям граждан принимающих (принимавших) участие в специальной военной операции,в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за детьми, посещающими муниципальные организации, реализующие программы дошкольного образования, или группы продленного дня в общеобразовательных организациях</t>
  </si>
  <si>
    <t>03 2 00 Э4660</t>
  </si>
  <si>
    <t>17 0 И4 00000</t>
  </si>
  <si>
    <t>17 0 И4 55551</t>
  </si>
  <si>
    <t>Мероприятия в рамках Федерального проекта "Формирование комфортной городской среды"</t>
  </si>
  <si>
    <t>67 0 00 00000</t>
  </si>
  <si>
    <t>67 0 00 Э8890</t>
  </si>
  <si>
    <t>Реализация инициативных проектов в рамках регионального проекта "Комфортное Поморье"</t>
  </si>
  <si>
    <t>55 0 00 71400</t>
  </si>
  <si>
    <t>Резервный фонд Правительства Архангельской области</t>
  </si>
  <si>
    <t>321</t>
  </si>
  <si>
    <t>08 0 00 S9170</t>
  </si>
  <si>
    <t>27 0 И3 51541</t>
  </si>
  <si>
    <t>27 0 И3 00000</t>
  </si>
  <si>
    <t>Реализация мероприятий по модернизации коммунальной инфраструктуры</t>
  </si>
  <si>
    <t>Мероприятия в рамках Федерального проекта "Модернизация коммунальной инфраструктуры"</t>
  </si>
  <si>
    <t>03 2 00 L3043</t>
  </si>
  <si>
    <t>11 2 00 00000</t>
  </si>
  <si>
    <t>11 2 00 80510</t>
  </si>
  <si>
    <t>Подпрограмма №2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на территории Плесецкого муниципального округа"</t>
  </si>
  <si>
    <t>Мероприятия в сфере профилактики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</si>
  <si>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</si>
  <si>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</si>
  <si>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Мероприятия в сфере общественного пассажирского транспорта и транспортной инфраструктуры (содержание, ремонт, капитальный ремонт инфраструктуры технологической узкоколейной железной дороги "Липаково- Лужма- Сеза" Плесецкого муниципального округа Архангельской области, включая ремонт и капитальный ремонт подвижного состава)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</si>
  <si>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</si>
  <si>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</si>
  <si>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</si>
  <si>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Осуществление государственных полномочий по предоставлению жилых помещений специализированного жилищного фонда детям-сиротам и детям, оставшимся без попечения родителей, лицам из числа детей-сирот и детей, оставшихся без попечения родителей, за счет средств областного бюджета</t>
  </si>
  <si>
    <t>Модернизация (строительство) котельных на твердом биотопливе, источником финансового обеспечения которых является специальный казначейский кредит</t>
  </si>
  <si>
    <t>Реализация мероприятий, направленных на создание современной инфраструктуры для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 (местный бюджет)</t>
  </si>
  <si>
    <t>Реализация мероприятий, направленных на создание современной инфраструктуры для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</si>
  <si>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Реализация программ формирования современной городской среды</t>
  </si>
  <si>
    <t>67 0 00 S8890</t>
  </si>
  <si>
    <t>67 0 00 88890</t>
  </si>
  <si>
    <t>Реализация инициативных проектов в рамках регионального проекта "Комфортное Поморье" (средства местного бюджета)</t>
  </si>
  <si>
    <t>Софинансирование к иным межбюджетным трансфертам на реализацию инициативных проектов</t>
  </si>
  <si>
    <t xml:space="preserve">   Приложение № 4</t>
  </si>
  <si>
    <t xml:space="preserve">        к решению Собрания депутатов </t>
  </si>
  <si>
    <t xml:space="preserve">       Плесецкого муниципального округа </t>
  </si>
  <si>
    <t>Архангельской области</t>
  </si>
  <si>
    <t>"Приложение № 4</t>
  </si>
  <si>
    <t>к решению Собрания депутатов</t>
  </si>
  <si>
    <t xml:space="preserve">Плесецкого муниципального округа </t>
  </si>
  <si>
    <t>от 17 декабря 2024 года № 241</t>
  </si>
  <si>
    <t>ВЕДОМСТВЕННАЯ СТРУКТУРА РАСХОДОВ МЕСТНОГО БЮДЖЕТА НА 2025 ГОД И НА ПЛАНОВЫЙ ПЕРИОД 2026 И 2027 ГОДОВ</t>
  </si>
  <si>
    <t>"Приложение № 3</t>
  </si>
  <si>
    <t xml:space="preserve">   Приложение № 3</t>
  </si>
  <si>
    <t xml:space="preserve">         от 29 апреля 2025 года 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</si>
</sst>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_-* #,##0.0_р_._-;\-* #,##0.0_р_._-;_-* &quot;-&quot;??_р_._-;_-@_-"/>
    <numFmt numFmtId="167" formatCode="_-* #,##0.0_р_._-;\-* #,##0.0_р_._-;_-* &quot;-&quot;?_р_._-;_-@_-"/>
    <numFmt numFmtId="168" formatCode="_(* #,##0.0_);_(* \(#,##0.0\);_(* &quot;-&quot;??_);_(@_)"/>
    <numFmt numFmtId="169" formatCode="_(* #,##0_);_(* \(#,##0\);_(* &quot;-&quot;??_);_(@_)"/>
    <numFmt numFmtId="170" formatCode="_-* #,##0.0\ _₽_-;\-* #,##0.0\ _₽_-;_-* &quot;-&quot;?\ _₽_-;_-@_-"/>
  </numFmts>
  <fonts count="23" x14ac:knownFonts="1">
    <font>
      <sz val="10"/>
      <name val="Arial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 Cyr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0"/>
      <name val="Times New Roman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 Cy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" fillId="0" borderId="0"/>
  </cellStyleXfs>
  <cellXfs count="242">
    <xf numFmtId="0" fontId="0" fillId="0" borderId="0" xfId="0"/>
    <xf numFmtId="165" fontId="12" fillId="0" borderId="0" xfId="1" applyFont="1" applyFill="1"/>
    <xf numFmtId="165" fontId="1" fillId="0" borderId="0" xfId="1" applyFont="1" applyFill="1"/>
    <xf numFmtId="0" fontId="7" fillId="2" borderId="0" xfId="0" applyFont="1" applyFill="1"/>
    <xf numFmtId="169" fontId="2" fillId="0" borderId="0" xfId="1" applyNumberFormat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/>
    <xf numFmtId="164" fontId="7" fillId="0" borderId="0" xfId="1" applyNumberFormat="1" applyFont="1" applyFill="1" applyBorder="1"/>
    <xf numFmtId="164" fontId="2" fillId="0" borderId="0" xfId="1" applyNumberFormat="1" applyFont="1" applyFill="1" applyBorder="1"/>
    <xf numFmtId="0" fontId="9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right" vertical="top"/>
    </xf>
    <xf numFmtId="0" fontId="7" fillId="2" borderId="0" xfId="0" applyFont="1" applyFill="1" applyAlignment="1">
      <alignment vertical="center"/>
    </xf>
    <xf numFmtId="170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justify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/>
    </xf>
    <xf numFmtId="165" fontId="7" fillId="2" borderId="3" xfId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justify" vertical="center" wrapText="1"/>
    </xf>
    <xf numFmtId="0" fontId="6" fillId="2" borderId="2" xfId="0" quotePrefix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5" fontId="6" fillId="2" borderId="3" xfId="1" applyFont="1" applyFill="1" applyBorder="1" applyAlignment="1">
      <alignment horizontal="center" vertical="center"/>
    </xf>
    <xf numFmtId="0" fontId="6" fillId="2" borderId="5" xfId="0" quotePrefix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justify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65" fontId="6" fillId="2" borderId="4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justify" vertical="center"/>
    </xf>
    <xf numFmtId="165" fontId="6" fillId="2" borderId="1" xfId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justify" vertical="center"/>
    </xf>
    <xf numFmtId="0" fontId="7" fillId="2" borderId="2" xfId="0" quotePrefix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1" xfId="0" quotePrefix="1" applyNumberFormat="1" applyFont="1" applyFill="1" applyBorder="1" applyAlignment="1">
      <alignment horizontal="center" vertical="center"/>
    </xf>
    <xf numFmtId="0" fontId="7" fillId="2" borderId="1" xfId="0" quotePrefix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justify" vertical="center"/>
    </xf>
    <xf numFmtId="165" fontId="7" fillId="2" borderId="1" xfId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justify" vertical="center"/>
    </xf>
    <xf numFmtId="165" fontId="6" fillId="2" borderId="0" xfId="0" applyNumberFormat="1" applyFont="1" applyFill="1"/>
    <xf numFmtId="165" fontId="7" fillId="2" borderId="3" xfId="1" quotePrefix="1" applyFont="1" applyFill="1" applyBorder="1" applyAlignment="1">
      <alignment horizontal="center" vertical="center"/>
    </xf>
    <xf numFmtId="49" fontId="7" fillId="2" borderId="2" xfId="0" quotePrefix="1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justify" vertical="center"/>
    </xf>
    <xf numFmtId="49" fontId="2" fillId="2" borderId="2" xfId="0" quotePrefix="1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quotePrefix="1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6" fillId="2" borderId="1" xfId="0" quotePrefix="1" applyNumberFormat="1" applyFont="1" applyFill="1" applyBorder="1" applyAlignment="1">
      <alignment horizontal="center" vertical="center"/>
    </xf>
    <xf numFmtId="0" fontId="6" fillId="2" borderId="1" xfId="0" quotePrefix="1" applyFont="1" applyFill="1" applyBorder="1" applyAlignment="1">
      <alignment horizontal="center" vertical="center"/>
    </xf>
    <xf numFmtId="165" fontId="7" fillId="2" borderId="8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justify" vertical="center" wrapText="1"/>
    </xf>
    <xf numFmtId="165" fontId="6" fillId="2" borderId="8" xfId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justify" vertical="center"/>
    </xf>
    <xf numFmtId="49" fontId="7" fillId="2" borderId="9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center" wrapText="1"/>
    </xf>
    <xf numFmtId="49" fontId="7" fillId="2" borderId="10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0" fontId="6" fillId="2" borderId="1" xfId="1" applyNumberFormat="1" applyFont="1" applyFill="1" applyBorder="1" applyAlignment="1">
      <alignment horizontal="justify" vertical="center" wrapText="1"/>
    </xf>
    <xf numFmtId="165" fontId="7" fillId="2" borderId="0" xfId="0" applyNumberFormat="1" applyFont="1" applyFill="1"/>
    <xf numFmtId="165" fontId="7" fillId="2" borderId="4" xfId="1" applyFont="1" applyFill="1" applyBorder="1" applyAlignment="1">
      <alignment horizontal="center" vertical="center"/>
    </xf>
    <xf numFmtId="0" fontId="2" fillId="2" borderId="2" xfId="0" quotePrefix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/>
    </xf>
    <xf numFmtId="0" fontId="6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justify" vertical="center"/>
    </xf>
    <xf numFmtId="49" fontId="6" fillId="2" borderId="2" xfId="0" quotePrefix="1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49" fontId="6" fillId="2" borderId="9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justify" vertical="center" wrapText="1"/>
    </xf>
    <xf numFmtId="0" fontId="7" fillId="2" borderId="5" xfId="0" quotePrefix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justify" vertical="center"/>
    </xf>
    <xf numFmtId="0" fontId="7" fillId="2" borderId="2" xfId="1" applyNumberFormat="1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/>
    </xf>
    <xf numFmtId="0" fontId="15" fillId="2" borderId="1" xfId="0" applyFont="1" applyFill="1" applyBorder="1" applyAlignment="1">
      <alignment horizontal="justify" vertical="center" wrapText="1"/>
    </xf>
    <xf numFmtId="0" fontId="7" fillId="2" borderId="5" xfId="0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/>
    </xf>
    <xf numFmtId="49" fontId="3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justify" vertical="center" wrapText="1"/>
    </xf>
    <xf numFmtId="0" fontId="6" fillId="2" borderId="11" xfId="0" quotePrefix="1" applyFont="1" applyFill="1" applyBorder="1" applyAlignment="1">
      <alignment horizontal="center" vertical="center"/>
    </xf>
    <xf numFmtId="0" fontId="7" fillId="2" borderId="11" xfId="0" quotePrefix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vertical="center" wrapText="1"/>
    </xf>
    <xf numFmtId="49" fontId="7" fillId="2" borderId="11" xfId="0" quotePrefix="1" applyNumberFormat="1" applyFont="1" applyFill="1" applyBorder="1" applyAlignment="1">
      <alignment horizontal="center" vertical="center"/>
    </xf>
    <xf numFmtId="0" fontId="6" fillId="2" borderId="2" xfId="1" applyNumberFormat="1" applyFont="1" applyFill="1" applyBorder="1" applyAlignment="1">
      <alignment horizontal="justify" vertical="center" wrapText="1"/>
    </xf>
    <xf numFmtId="49" fontId="6" fillId="2" borderId="7" xfId="0" applyNumberFormat="1" applyFont="1" applyFill="1" applyBorder="1" applyAlignment="1">
      <alignment horizontal="center" vertical="center"/>
    </xf>
    <xf numFmtId="0" fontId="10" fillId="2" borderId="2" xfId="1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vertical="center" wrapText="1"/>
    </xf>
    <xf numFmtId="0" fontId="6" fillId="2" borderId="4" xfId="0" quotePrefix="1" applyFont="1" applyFill="1" applyBorder="1" applyAlignment="1">
      <alignment horizontal="center" vertical="center"/>
    </xf>
    <xf numFmtId="49" fontId="6" fillId="2" borderId="4" xfId="0" quotePrefix="1" applyNumberFormat="1" applyFont="1" applyFill="1" applyBorder="1" applyAlignment="1">
      <alignment horizontal="center" vertical="center"/>
    </xf>
    <xf numFmtId="49" fontId="7" fillId="2" borderId="11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justify" vertical="center" wrapText="1"/>
    </xf>
    <xf numFmtId="0" fontId="18" fillId="2" borderId="0" xfId="0" applyFont="1" applyFill="1" applyAlignment="1">
      <alignment wrapText="1"/>
    </xf>
    <xf numFmtId="0" fontId="7" fillId="2" borderId="1" xfId="0" applyFont="1" applyFill="1" applyBorder="1" applyAlignment="1">
      <alignment vertical="center"/>
    </xf>
    <xf numFmtId="43" fontId="7" fillId="2" borderId="0" xfId="0" applyNumberFormat="1" applyFont="1" applyFill="1"/>
    <xf numFmtId="165" fontId="19" fillId="2" borderId="3" xfId="1" applyFont="1" applyFill="1" applyBorder="1" applyAlignment="1">
      <alignment horizontal="center" vertical="center"/>
    </xf>
    <xf numFmtId="49" fontId="7" fillId="2" borderId="5" xfId="0" quotePrefix="1" applyNumberFormat="1" applyFont="1" applyFill="1" applyBorder="1" applyAlignment="1">
      <alignment horizontal="center" vertical="center"/>
    </xf>
    <xf numFmtId="165" fontId="7" fillId="2" borderId="2" xfId="1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justify" vertical="center" wrapText="1"/>
    </xf>
    <xf numFmtId="0" fontId="7" fillId="2" borderId="1" xfId="1" applyNumberFormat="1" applyFont="1" applyFill="1" applyBorder="1" applyAlignment="1">
      <alignment horizontal="justify" vertical="center" wrapText="1"/>
    </xf>
    <xf numFmtId="165" fontId="22" fillId="2" borderId="1" xfId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justify" vertical="center"/>
    </xf>
    <xf numFmtId="0" fontId="3" fillId="2" borderId="5" xfId="0" quotePrefix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justify" vertical="center"/>
    </xf>
    <xf numFmtId="0" fontId="2" fillId="2" borderId="5" xfId="0" quotePrefix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justify" vertical="center"/>
    </xf>
    <xf numFmtId="0" fontId="4" fillId="2" borderId="2" xfId="0" applyFont="1" applyFill="1" applyBorder="1" applyAlignment="1">
      <alignment horizontal="justify" vertical="center"/>
    </xf>
    <xf numFmtId="0" fontId="13" fillId="2" borderId="0" xfId="0" applyFont="1" applyFill="1"/>
    <xf numFmtId="4" fontId="6" fillId="2" borderId="3" xfId="0" applyNumberFormat="1" applyFont="1" applyFill="1" applyBorder="1" applyAlignment="1">
      <alignment horizontal="right" vertical="center"/>
    </xf>
    <xf numFmtId="4" fontId="17" fillId="2" borderId="3" xfId="0" applyNumberFormat="1" applyFont="1" applyFill="1" applyBorder="1" applyAlignment="1">
      <alignment horizontal="right" vertical="center"/>
    </xf>
    <xf numFmtId="0" fontId="7" fillId="2" borderId="2" xfId="1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6" xfId="0" quotePrefix="1" applyFont="1" applyFill="1" applyBorder="1" applyAlignment="1">
      <alignment horizontal="center" vertical="center"/>
    </xf>
    <xf numFmtId="0" fontId="6" fillId="2" borderId="2" xfId="1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49" fontId="7" fillId="2" borderId="2" xfId="1" applyNumberFormat="1" applyFont="1" applyFill="1" applyBorder="1" applyAlignment="1">
      <alignment horizontal="center" vertical="center"/>
    </xf>
    <xf numFmtId="49" fontId="6" fillId="2" borderId="5" xfId="0" quotePrefix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quotePrefix="1" applyFont="1" applyFill="1" applyBorder="1" applyAlignment="1">
      <alignment horizontal="center" vertical="center"/>
    </xf>
    <xf numFmtId="0" fontId="12" fillId="2" borderId="0" xfId="0" applyFont="1" applyFill="1"/>
    <xf numFmtId="0" fontId="6" fillId="2" borderId="10" xfId="0" quotePrefix="1" applyFont="1" applyFill="1" applyBorder="1" applyAlignment="1">
      <alignment horizontal="center" vertical="center"/>
    </xf>
    <xf numFmtId="0" fontId="7" fillId="2" borderId="10" xfId="0" quotePrefix="1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justify" vertical="center"/>
    </xf>
    <xf numFmtId="0" fontId="20" fillId="2" borderId="5" xfId="0" quotePrefix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49" fontId="20" fillId="2" borderId="1" xfId="0" quotePrefix="1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justify" vertical="center"/>
    </xf>
    <xf numFmtId="49" fontId="20" fillId="2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justify" vertical="center"/>
    </xf>
    <xf numFmtId="49" fontId="20" fillId="2" borderId="5" xfId="0" quotePrefix="1" applyNumberFormat="1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7" fillId="2" borderId="4" xfId="0" quotePrefix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7" fillId="2" borderId="7" xfId="0" quotePrefix="1" applyFont="1" applyFill="1" applyBorder="1" applyAlignment="1">
      <alignment horizontal="center" vertical="center"/>
    </xf>
    <xf numFmtId="167" fontId="7" fillId="2" borderId="1" xfId="1" quotePrefix="1" applyNumberFormat="1" applyFont="1" applyFill="1" applyBorder="1" applyAlignment="1">
      <alignment horizontal="center" vertical="center"/>
    </xf>
    <xf numFmtId="0" fontId="6" fillId="2" borderId="2" xfId="0" quotePrefix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165" fontId="6" fillId="2" borderId="3" xfId="0" applyNumberFormat="1" applyFont="1" applyFill="1" applyBorder="1" applyAlignment="1">
      <alignment vertical="center"/>
    </xf>
    <xf numFmtId="0" fontId="1" fillId="0" borderId="0" xfId="2"/>
    <xf numFmtId="0" fontId="1" fillId="0" borderId="0" xfId="2" applyAlignment="1">
      <alignment horizontal="center"/>
    </xf>
    <xf numFmtId="0" fontId="1" fillId="0" borderId="0" xfId="2" applyAlignment="1">
      <alignment vertical="center"/>
    </xf>
    <xf numFmtId="165" fontId="1" fillId="0" borderId="0" xfId="2" applyNumberFormat="1"/>
    <xf numFmtId="164" fontId="1" fillId="0" borderId="0" xfId="2" applyNumberFormat="1" applyAlignment="1">
      <alignment horizontal="center"/>
    </xf>
    <xf numFmtId="43" fontId="1" fillId="0" borderId="0" xfId="2" applyNumberFormat="1"/>
    <xf numFmtId="166" fontId="1" fillId="0" borderId="0" xfId="2" applyNumberFormat="1" applyAlignment="1">
      <alignment horizontal="center"/>
    </xf>
    <xf numFmtId="0" fontId="12" fillId="0" borderId="0" xfId="2" applyFont="1"/>
    <xf numFmtId="164" fontId="6" fillId="0" borderId="1" xfId="1" applyNumberFormat="1" applyFont="1" applyFill="1" applyBorder="1"/>
    <xf numFmtId="49" fontId="3" fillId="0" borderId="1" xfId="2" applyNumberFormat="1" applyFont="1" applyBorder="1" applyAlignment="1">
      <alignment horizontal="center"/>
    </xf>
    <xf numFmtId="0" fontId="3" fillId="0" borderId="1" xfId="2" applyFont="1" applyBorder="1" applyAlignment="1">
      <alignment horizontal="justify" vertical="center"/>
    </xf>
    <xf numFmtId="0" fontId="1" fillId="0" borderId="0" xfId="2" applyFont="1"/>
    <xf numFmtId="164" fontId="7" fillId="0" borderId="1" xfId="1" applyNumberFormat="1" applyFont="1" applyFill="1" applyBorder="1"/>
    <xf numFmtId="49" fontId="2" fillId="0" borderId="1" xfId="2" quotePrefix="1" applyNumberFormat="1" applyFont="1" applyBorder="1" applyAlignment="1">
      <alignment horizontal="center"/>
    </xf>
    <xf numFmtId="49" fontId="2" fillId="0" borderId="1" xfId="2" applyNumberFormat="1" applyFont="1" applyBorder="1" applyAlignment="1">
      <alignment horizontal="center"/>
    </xf>
    <xf numFmtId="0" fontId="4" fillId="0" borderId="1" xfId="2" applyFont="1" applyBorder="1" applyAlignment="1">
      <alignment horizontal="justify" vertical="center"/>
    </xf>
    <xf numFmtId="0" fontId="2" fillId="0" borderId="1" xfId="1" applyNumberFormat="1" applyFont="1" applyFill="1" applyBorder="1" applyAlignment="1">
      <alignment horizontal="center"/>
    </xf>
    <xf numFmtId="0" fontId="4" fillId="0" borderId="1" xfId="1" applyNumberFormat="1" applyFont="1" applyFill="1" applyBorder="1" applyAlignment="1">
      <alignment horizontal="justify" vertical="center" wrapText="1"/>
    </xf>
    <xf numFmtId="0" fontId="4" fillId="0" borderId="1" xfId="1" applyNumberFormat="1" applyFont="1" applyFill="1" applyBorder="1" applyAlignment="1">
      <alignment horizontal="center"/>
    </xf>
    <xf numFmtId="164" fontId="2" fillId="0" borderId="1" xfId="1" applyNumberFormat="1" applyFont="1" applyFill="1" applyBorder="1"/>
    <xf numFmtId="0" fontId="2" fillId="0" borderId="1" xfId="2" applyFont="1" applyBorder="1" applyAlignment="1">
      <alignment horizontal="justify" vertical="center"/>
    </xf>
    <xf numFmtId="0" fontId="2" fillId="0" borderId="1" xfId="2" applyFont="1" applyBorder="1" applyAlignment="1">
      <alignment horizontal="justify" vertical="center" wrapText="1"/>
    </xf>
    <xf numFmtId="0" fontId="4" fillId="0" borderId="1" xfId="2" applyFont="1" applyBorder="1" applyAlignment="1">
      <alignment horizontal="justify" vertical="center" wrapText="1"/>
    </xf>
    <xf numFmtId="0" fontId="16" fillId="0" borderId="1" xfId="2" applyFont="1" applyBorder="1" applyAlignment="1">
      <alignment horizontal="justify" vertical="center"/>
    </xf>
    <xf numFmtId="164" fontId="7" fillId="0" borderId="0" xfId="2" applyNumberFormat="1" applyFont="1" applyAlignment="1">
      <alignment horizontal="center" vertical="center"/>
    </xf>
    <xf numFmtId="164" fontId="7" fillId="0" borderId="3" xfId="2" applyNumberFormat="1" applyFont="1" applyBorder="1" applyAlignment="1">
      <alignment horizontal="center" vertical="center"/>
    </xf>
    <xf numFmtId="164" fontId="2" fillId="0" borderId="1" xfId="2" applyNumberFormat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7" fillId="0" borderId="2" xfId="2" applyFont="1" applyBorder="1" applyAlignment="1">
      <alignment horizontal="justify" vertical="center" wrapText="1"/>
    </xf>
    <xf numFmtId="164" fontId="7" fillId="0" borderId="3" xfId="1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/>
    </xf>
    <xf numFmtId="0" fontId="2" fillId="0" borderId="1" xfId="2" applyFont="1" applyBorder="1" applyAlignment="1">
      <alignment horizontal="center" vertical="center"/>
    </xf>
    <xf numFmtId="169" fontId="2" fillId="0" borderId="1" xfId="1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/>
    </xf>
    <xf numFmtId="0" fontId="8" fillId="0" borderId="0" xfId="2" applyFont="1" applyAlignment="1">
      <alignment horizontal="center" vertical="center" wrapText="1"/>
    </xf>
    <xf numFmtId="0" fontId="7" fillId="0" borderId="0" xfId="2" applyFont="1" applyAlignment="1">
      <alignment horizontal="right"/>
    </xf>
    <xf numFmtId="0" fontId="7" fillId="0" borderId="0" xfId="2" applyFont="1"/>
    <xf numFmtId="0" fontId="7" fillId="3" borderId="0" xfId="2" applyFont="1" applyFill="1" applyAlignment="1">
      <alignment horizontal="right" vertical="top"/>
    </xf>
    <xf numFmtId="0" fontId="7" fillId="2" borderId="0" xfId="2" applyFont="1" applyFill="1"/>
    <xf numFmtId="0" fontId="1" fillId="0" borderId="0" xfId="2" applyFont="1" applyAlignment="1">
      <alignment vertical="center"/>
    </xf>
    <xf numFmtId="0" fontId="1" fillId="3" borderId="0" xfId="2" applyFont="1" applyFill="1" applyAlignment="1">
      <alignment horizontal="right" vertical="top"/>
    </xf>
    <xf numFmtId="0" fontId="1" fillId="2" borderId="0" xfId="2" applyFont="1" applyFill="1"/>
    <xf numFmtId="0" fontId="7" fillId="2" borderId="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3" fontId="7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justify" vertical="center" wrapText="1"/>
    </xf>
    <xf numFmtId="0" fontId="7" fillId="2" borderId="0" xfId="0" quotePrefix="1" applyFont="1" applyFill="1" applyAlignment="1">
      <alignment horizontal="center" vertical="center"/>
    </xf>
    <xf numFmtId="167" fontId="7" fillId="2" borderId="0" xfId="1" quotePrefix="1" applyNumberFormat="1" applyFont="1" applyFill="1" applyBorder="1" applyAlignment="1">
      <alignment horizontal="center" vertical="center"/>
    </xf>
    <xf numFmtId="165" fontId="6" fillId="2" borderId="0" xfId="1" applyFont="1" applyFill="1" applyBorder="1" applyAlignment="1">
      <alignment horizontal="center" vertical="center"/>
    </xf>
    <xf numFmtId="165" fontId="7" fillId="2" borderId="0" xfId="0" applyNumberFormat="1" applyFont="1" applyFill="1" applyAlignment="1">
      <alignment horizontal="center" vertical="center"/>
    </xf>
    <xf numFmtId="43" fontId="7" fillId="2" borderId="0" xfId="0" applyNumberFormat="1" applyFont="1" applyFill="1" applyAlignment="1">
      <alignment horizontal="center" vertical="center"/>
    </xf>
    <xf numFmtId="165" fontId="7" fillId="2" borderId="0" xfId="0" applyNumberFormat="1" applyFont="1" applyFill="1" applyAlignment="1">
      <alignment vertical="center"/>
    </xf>
    <xf numFmtId="168" fontId="7" fillId="2" borderId="0" xfId="0" applyNumberFormat="1" applyFont="1" applyFill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/>
    </xf>
    <xf numFmtId="0" fontId="2" fillId="0" borderId="6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8"/>
  <sheetViews>
    <sheetView tabSelected="1" view="pageBreakPreview" zoomScale="80" zoomScaleNormal="100" zoomScaleSheetLayoutView="70" workbookViewId="0">
      <pane xSplit="2" ySplit="11" topLeftCell="C15" activePane="bottomRight" state="frozen"/>
      <selection pane="topRight" activeCell="C1" sqref="C1"/>
      <selection pane="bottomLeft" activeCell="A11" sqref="A11"/>
      <selection pane="bottomRight" activeCell="F5" sqref="F5"/>
    </sheetView>
  </sheetViews>
  <sheetFormatPr defaultRowHeight="12.75" x14ac:dyDescent="0.2"/>
  <cols>
    <col min="1" max="1" width="47.85546875" style="176" customWidth="1"/>
    <col min="2" max="2" width="9.42578125" style="175" customWidth="1"/>
    <col min="3" max="3" width="9.85546875" style="175" customWidth="1"/>
    <col min="4" max="4" width="20.28515625" style="175" customWidth="1"/>
    <col min="5" max="5" width="21" style="174" customWidth="1"/>
    <col min="6" max="8" width="20" style="174" customWidth="1"/>
    <col min="9" max="9" width="5.5703125" style="174" bestFit="1" customWidth="1"/>
    <col min="10" max="12" width="10.5703125" style="174" bestFit="1" customWidth="1"/>
    <col min="13" max="14" width="17" style="174" bestFit="1" customWidth="1"/>
    <col min="15" max="16" width="5.5703125" style="174" bestFit="1" customWidth="1"/>
    <col min="17" max="16384" width="9.140625" style="174"/>
  </cols>
  <sheetData>
    <row r="1" spans="1:8" x14ac:dyDescent="0.2">
      <c r="F1" s="212" t="s">
        <v>564</v>
      </c>
    </row>
    <row r="2" spans="1:8" x14ac:dyDescent="0.2">
      <c r="F2" s="212" t="s">
        <v>555</v>
      </c>
    </row>
    <row r="3" spans="1:8" x14ac:dyDescent="0.2">
      <c r="F3" s="212" t="s">
        <v>556</v>
      </c>
    </row>
    <row r="4" spans="1:8" x14ac:dyDescent="0.2">
      <c r="F4" s="212" t="s">
        <v>557</v>
      </c>
    </row>
    <row r="5" spans="1:8" x14ac:dyDescent="0.2">
      <c r="F5" s="212" t="s">
        <v>565</v>
      </c>
    </row>
    <row r="7" spans="1:8" s="185" customFormat="1" x14ac:dyDescent="0.2">
      <c r="A7" s="214"/>
      <c r="E7" s="216"/>
      <c r="F7" s="215"/>
    </row>
    <row r="8" spans="1:8" s="185" customFormat="1" x14ac:dyDescent="0.2">
      <c r="A8" s="214"/>
      <c r="E8" s="213"/>
      <c r="F8" s="212" t="s">
        <v>563</v>
      </c>
    </row>
    <row r="9" spans="1:8" s="185" customFormat="1" x14ac:dyDescent="0.2">
      <c r="A9" s="214"/>
      <c r="E9" s="213"/>
      <c r="F9" s="212" t="s">
        <v>559</v>
      </c>
    </row>
    <row r="10" spans="1:8" s="185" customFormat="1" x14ac:dyDescent="0.2">
      <c r="A10" s="214"/>
      <c r="E10" s="213"/>
      <c r="F10" s="212" t="s">
        <v>560</v>
      </c>
    </row>
    <row r="11" spans="1:8" s="185" customFormat="1" x14ac:dyDescent="0.2">
      <c r="A11" s="214"/>
      <c r="E11" s="213"/>
      <c r="F11" s="212" t="s">
        <v>557</v>
      </c>
    </row>
    <row r="12" spans="1:8" s="185" customFormat="1" x14ac:dyDescent="0.2">
      <c r="A12" s="214"/>
      <c r="E12" s="213"/>
      <c r="F12" s="212" t="s">
        <v>561</v>
      </c>
    </row>
    <row r="13" spans="1:8" x14ac:dyDescent="0.2">
      <c r="B13" s="211"/>
      <c r="C13" s="211"/>
      <c r="D13" s="211"/>
      <c r="E13" s="211"/>
      <c r="G13" s="210"/>
      <c r="H13" s="210"/>
    </row>
    <row r="14" spans="1:8" x14ac:dyDescent="0.2">
      <c r="B14" s="211"/>
      <c r="C14" s="211"/>
      <c r="D14" s="211"/>
      <c r="E14" s="211"/>
      <c r="G14" s="210"/>
      <c r="H14" s="210"/>
    </row>
    <row r="15" spans="1:8" ht="42.75" customHeight="1" x14ac:dyDescent="0.2">
      <c r="A15" s="228" t="s">
        <v>484</v>
      </c>
      <c r="B15" s="228"/>
      <c r="C15" s="228"/>
      <c r="D15" s="228"/>
      <c r="E15" s="228"/>
      <c r="F15" s="228"/>
      <c r="G15" s="209"/>
      <c r="H15" s="209"/>
    </row>
    <row r="16" spans="1:8" ht="14.25" x14ac:dyDescent="0.2">
      <c r="A16" s="229"/>
      <c r="B16" s="229"/>
      <c r="C16" s="229"/>
      <c r="D16" s="229"/>
      <c r="E16" s="229"/>
      <c r="F16" s="229"/>
      <c r="G16" s="208"/>
      <c r="H16" s="208"/>
    </row>
    <row r="17" spans="1:16" ht="14.25" x14ac:dyDescent="0.2">
      <c r="A17" s="229"/>
      <c r="B17" s="229"/>
      <c r="C17" s="229"/>
      <c r="D17" s="208"/>
    </row>
    <row r="18" spans="1:16" x14ac:dyDescent="0.2">
      <c r="A18" s="230" t="s">
        <v>238</v>
      </c>
      <c r="B18" s="232" t="s">
        <v>34</v>
      </c>
      <c r="C18" s="232" t="s">
        <v>76</v>
      </c>
      <c r="D18" s="234" t="s">
        <v>276</v>
      </c>
      <c r="E18" s="235"/>
      <c r="F18" s="235"/>
      <c r="G18" s="207"/>
      <c r="H18" s="207"/>
    </row>
    <row r="19" spans="1:16" ht="29.25" customHeight="1" x14ac:dyDescent="0.2">
      <c r="A19" s="231"/>
      <c r="B19" s="233"/>
      <c r="C19" s="233"/>
      <c r="D19" s="206" t="s">
        <v>368</v>
      </c>
      <c r="E19" s="206" t="s">
        <v>389</v>
      </c>
      <c r="F19" s="206" t="s">
        <v>485</v>
      </c>
      <c r="G19" s="4"/>
      <c r="H19" s="4"/>
    </row>
    <row r="20" spans="1:16" x14ac:dyDescent="0.2">
      <c r="A20" s="205">
        <v>1</v>
      </c>
      <c r="B20" s="201">
        <v>2</v>
      </c>
      <c r="C20" s="201">
        <v>3</v>
      </c>
      <c r="D20" s="201">
        <v>4</v>
      </c>
      <c r="E20" s="201">
        <v>5</v>
      </c>
      <c r="F20" s="201">
        <v>6</v>
      </c>
      <c r="G20" s="204"/>
      <c r="H20" s="204"/>
    </row>
    <row r="21" spans="1:16" ht="20.25" customHeight="1" x14ac:dyDescent="0.2">
      <c r="A21" s="202" t="s">
        <v>262</v>
      </c>
      <c r="B21" s="201"/>
      <c r="C21" s="201"/>
      <c r="D21" s="200"/>
      <c r="E21" s="203">
        <v>6258441.7699999996</v>
      </c>
      <c r="F21" s="203">
        <v>39171681.57</v>
      </c>
      <c r="G21" s="5"/>
      <c r="H21" s="5"/>
    </row>
    <row r="22" spans="1:16" ht="20.25" customHeight="1" x14ac:dyDescent="0.2">
      <c r="A22" s="202"/>
      <c r="B22" s="201"/>
      <c r="C22" s="201"/>
      <c r="D22" s="200"/>
      <c r="E22" s="199"/>
      <c r="F22" s="199"/>
      <c r="G22" s="198"/>
      <c r="H22" s="198"/>
    </row>
    <row r="23" spans="1:16" s="181" customFormat="1" ht="20.25" customHeight="1" x14ac:dyDescent="0.2">
      <c r="A23" s="184" t="s">
        <v>237</v>
      </c>
      <c r="B23" s="183" t="s">
        <v>20</v>
      </c>
      <c r="C23" s="183" t="s">
        <v>279</v>
      </c>
      <c r="D23" s="182">
        <f>SUM(D24:D30)</f>
        <v>208774458.09</v>
      </c>
      <c r="E23" s="182">
        <f>SUM(E24:E30)</f>
        <v>202958302.05000001</v>
      </c>
      <c r="F23" s="182">
        <f>SUM(F24:F30)</f>
        <v>203125842.54999995</v>
      </c>
      <c r="G23" s="6"/>
      <c r="H23" s="6"/>
      <c r="I23" s="1"/>
      <c r="J23" s="1"/>
      <c r="K23" s="1"/>
      <c r="L23" s="1"/>
      <c r="M23" s="1"/>
      <c r="N23" s="1"/>
      <c r="O23" s="1"/>
      <c r="P23" s="1"/>
    </row>
    <row r="24" spans="1:16" s="185" customFormat="1" ht="44.25" customHeight="1" x14ac:dyDescent="0.2">
      <c r="A24" s="194" t="s">
        <v>56</v>
      </c>
      <c r="B24" s="188" t="s">
        <v>20</v>
      </c>
      <c r="C24" s="188" t="s">
        <v>25</v>
      </c>
      <c r="D24" s="186">
        <v>3502694.5900000003</v>
      </c>
      <c r="E24" s="186">
        <v>3184291.95</v>
      </c>
      <c r="F24" s="186">
        <v>3216134.87</v>
      </c>
      <c r="G24" s="7"/>
      <c r="H24" s="7"/>
      <c r="I24" s="2"/>
      <c r="J24" s="2"/>
      <c r="K24" s="2"/>
      <c r="L24" s="2"/>
      <c r="M24" s="2"/>
      <c r="N24" s="2"/>
      <c r="O24" s="2"/>
      <c r="P24" s="2"/>
    </row>
    <row r="25" spans="1:16" s="185" customFormat="1" ht="56.25" customHeight="1" x14ac:dyDescent="0.2">
      <c r="A25" s="196" t="s">
        <v>57</v>
      </c>
      <c r="B25" s="188" t="s">
        <v>20</v>
      </c>
      <c r="C25" s="188" t="s">
        <v>27</v>
      </c>
      <c r="D25" s="186">
        <v>5801523.5600000005</v>
      </c>
      <c r="E25" s="186">
        <v>5826997.6500000004</v>
      </c>
      <c r="F25" s="186">
        <v>5878687.2200000007</v>
      </c>
      <c r="G25" s="7"/>
      <c r="H25" s="7"/>
      <c r="I25" s="2"/>
      <c r="J25" s="2"/>
      <c r="K25" s="2"/>
      <c r="L25" s="2"/>
      <c r="M25" s="2"/>
      <c r="N25" s="2"/>
      <c r="O25" s="2"/>
      <c r="P25" s="2"/>
    </row>
    <row r="26" spans="1:16" s="185" customFormat="1" ht="59.25" customHeight="1" x14ac:dyDescent="0.2">
      <c r="A26" s="195" t="s">
        <v>59</v>
      </c>
      <c r="B26" s="188" t="s">
        <v>20</v>
      </c>
      <c r="C26" s="188" t="s">
        <v>33</v>
      </c>
      <c r="D26" s="186">
        <v>110572222.98</v>
      </c>
      <c r="E26" s="186">
        <f>108416778.82+450000</f>
        <v>108866778.81999999</v>
      </c>
      <c r="F26" s="186">
        <f>109520778.75+450000</f>
        <v>109970778.75</v>
      </c>
      <c r="G26" s="7"/>
      <c r="H26" s="7"/>
      <c r="I26" s="2"/>
      <c r="J26" s="2"/>
      <c r="K26" s="2"/>
      <c r="L26" s="2"/>
      <c r="M26" s="2"/>
      <c r="N26" s="2"/>
      <c r="O26" s="2"/>
      <c r="P26" s="2"/>
    </row>
    <row r="27" spans="1:16" s="185" customFormat="1" ht="20.25" customHeight="1" x14ac:dyDescent="0.2">
      <c r="A27" s="189" t="s">
        <v>187</v>
      </c>
      <c r="B27" s="188" t="s">
        <v>20</v>
      </c>
      <c r="C27" s="188" t="s">
        <v>22</v>
      </c>
      <c r="D27" s="186">
        <v>6104.51</v>
      </c>
      <c r="E27" s="186">
        <v>194414.92</v>
      </c>
      <c r="F27" s="186">
        <v>6044.77</v>
      </c>
      <c r="G27" s="7"/>
      <c r="H27" s="7"/>
      <c r="I27" s="2"/>
      <c r="J27" s="2"/>
      <c r="K27" s="2"/>
      <c r="L27" s="2"/>
      <c r="M27" s="2"/>
      <c r="N27" s="2"/>
      <c r="O27" s="2"/>
      <c r="P27" s="2"/>
    </row>
    <row r="28" spans="1:16" s="185" customFormat="1" ht="44.25" customHeight="1" x14ac:dyDescent="0.2">
      <c r="A28" s="189" t="s">
        <v>58</v>
      </c>
      <c r="B28" s="188" t="s">
        <v>20</v>
      </c>
      <c r="C28" s="188" t="s">
        <v>21</v>
      </c>
      <c r="D28" s="186">
        <v>17668557.850000001</v>
      </c>
      <c r="E28" s="186">
        <v>17689081.850000001</v>
      </c>
      <c r="F28" s="186">
        <v>17892263.280000001</v>
      </c>
      <c r="G28" s="7"/>
      <c r="H28" s="7"/>
      <c r="I28" s="2"/>
      <c r="J28" s="2"/>
      <c r="K28" s="2"/>
      <c r="L28" s="2"/>
      <c r="M28" s="2"/>
      <c r="N28" s="2"/>
      <c r="O28" s="2"/>
      <c r="P28" s="2"/>
    </row>
    <row r="29" spans="1:16" s="185" customFormat="1" ht="22.5" customHeight="1" x14ac:dyDescent="0.2">
      <c r="A29" s="189" t="s">
        <v>35</v>
      </c>
      <c r="B29" s="188" t="s">
        <v>20</v>
      </c>
      <c r="C29" s="188" t="s">
        <v>47</v>
      </c>
      <c r="D29" s="186">
        <v>2984579.55</v>
      </c>
      <c r="E29" s="186">
        <v>1022270.15</v>
      </c>
      <c r="F29" s="186">
        <v>1020858.92</v>
      </c>
      <c r="G29" s="7"/>
      <c r="H29" s="7"/>
      <c r="I29" s="2"/>
      <c r="J29" s="2"/>
      <c r="K29" s="2"/>
      <c r="L29" s="2"/>
      <c r="M29" s="2"/>
      <c r="N29" s="2"/>
      <c r="O29" s="2"/>
      <c r="P29" s="2"/>
    </row>
    <row r="30" spans="1:16" s="185" customFormat="1" ht="20.25" customHeight="1" x14ac:dyDescent="0.2">
      <c r="A30" s="189" t="s">
        <v>46</v>
      </c>
      <c r="B30" s="188" t="s">
        <v>20</v>
      </c>
      <c r="C30" s="188" t="s">
        <v>66</v>
      </c>
      <c r="D30" s="186">
        <v>68238775.049999982</v>
      </c>
      <c r="E30" s="186">
        <v>66174466.709999993</v>
      </c>
      <c r="F30" s="186">
        <v>65141074.739999995</v>
      </c>
      <c r="G30" s="7"/>
      <c r="H30" s="7"/>
      <c r="I30" s="2"/>
      <c r="J30" s="2"/>
      <c r="K30" s="2"/>
      <c r="L30" s="2"/>
      <c r="M30" s="2"/>
      <c r="N30" s="2"/>
      <c r="O30" s="2"/>
      <c r="P30" s="2"/>
    </row>
    <row r="31" spans="1:16" s="185" customFormat="1" ht="20.25" customHeight="1" x14ac:dyDescent="0.2">
      <c r="A31" s="189"/>
      <c r="B31" s="188"/>
      <c r="C31" s="188"/>
      <c r="D31" s="186"/>
      <c r="E31" s="186"/>
      <c r="F31" s="186"/>
      <c r="G31" s="7"/>
      <c r="H31" s="7"/>
      <c r="I31" s="2"/>
      <c r="J31" s="2"/>
      <c r="K31" s="2"/>
      <c r="L31" s="2"/>
      <c r="M31" s="2"/>
      <c r="N31" s="2"/>
      <c r="O31" s="2"/>
      <c r="P31" s="2"/>
    </row>
    <row r="32" spans="1:16" s="181" customFormat="1" ht="20.25" customHeight="1" x14ac:dyDescent="0.2">
      <c r="A32" s="184" t="s">
        <v>67</v>
      </c>
      <c r="B32" s="183" t="s">
        <v>25</v>
      </c>
      <c r="C32" s="183" t="s">
        <v>279</v>
      </c>
      <c r="D32" s="182">
        <f>SUM(D33)</f>
        <v>3428097.4962999998</v>
      </c>
      <c r="E32" s="182">
        <f>SUM(E33)</f>
        <v>3746437.5000800001</v>
      </c>
      <c r="F32" s="182">
        <f>SUM(F33)</f>
        <v>3884554.9953799997</v>
      </c>
      <c r="G32" s="6"/>
      <c r="H32" s="6"/>
    </row>
    <row r="33" spans="1:16" s="185" customFormat="1" ht="18.75" customHeight="1" x14ac:dyDescent="0.2">
      <c r="A33" s="189" t="s">
        <v>68</v>
      </c>
      <c r="B33" s="187" t="s">
        <v>25</v>
      </c>
      <c r="C33" s="187" t="s">
        <v>27</v>
      </c>
      <c r="D33" s="186">
        <v>3428097.4962999998</v>
      </c>
      <c r="E33" s="186">
        <v>3746437.5000800001</v>
      </c>
      <c r="F33" s="186">
        <v>3884554.9953799997</v>
      </c>
      <c r="G33" s="7"/>
      <c r="H33" s="7"/>
      <c r="I33" s="1"/>
      <c r="J33" s="1"/>
      <c r="K33" s="1"/>
      <c r="L33" s="1"/>
      <c r="M33" s="1"/>
      <c r="N33" s="1"/>
      <c r="O33" s="1"/>
      <c r="P33" s="1"/>
    </row>
    <row r="34" spans="1:16" s="185" customFormat="1" ht="18.75" customHeight="1" x14ac:dyDescent="0.2">
      <c r="A34" s="189"/>
      <c r="B34" s="187"/>
      <c r="C34" s="187"/>
      <c r="D34" s="186"/>
      <c r="E34" s="186"/>
      <c r="F34" s="186"/>
      <c r="G34" s="7"/>
      <c r="H34" s="7"/>
      <c r="I34" s="2"/>
      <c r="J34" s="2"/>
      <c r="K34" s="2"/>
      <c r="L34" s="2"/>
      <c r="M34" s="2"/>
      <c r="N34" s="2"/>
      <c r="O34" s="2"/>
      <c r="P34" s="2"/>
    </row>
    <row r="35" spans="1:16" s="181" customFormat="1" ht="39" customHeight="1" x14ac:dyDescent="0.2">
      <c r="A35" s="184" t="s">
        <v>51</v>
      </c>
      <c r="B35" s="183" t="s">
        <v>27</v>
      </c>
      <c r="C35" s="183" t="s">
        <v>279</v>
      </c>
      <c r="D35" s="182">
        <f>SUM(D36:D37)</f>
        <v>9846825.1899999995</v>
      </c>
      <c r="E35" s="182">
        <f>SUM(E36:E37)</f>
        <v>17374719.859999999</v>
      </c>
      <c r="F35" s="182">
        <f>SUM(F36:F37)</f>
        <v>28028135.030000001</v>
      </c>
      <c r="G35" s="6"/>
      <c r="H35" s="6"/>
      <c r="I35" s="1"/>
      <c r="J35" s="1"/>
      <c r="K35" s="1"/>
      <c r="L35" s="1"/>
      <c r="M35" s="1"/>
      <c r="N35" s="1"/>
      <c r="O35" s="1"/>
      <c r="P35" s="1"/>
    </row>
    <row r="36" spans="1:16" s="185" customFormat="1" ht="19.5" customHeight="1" x14ac:dyDescent="0.2">
      <c r="A36" s="195" t="s">
        <v>272</v>
      </c>
      <c r="B36" s="188" t="s">
        <v>27</v>
      </c>
      <c r="C36" s="188" t="s">
        <v>23</v>
      </c>
      <c r="D36" s="186">
        <v>200000</v>
      </c>
      <c r="E36" s="186">
        <v>105000</v>
      </c>
      <c r="F36" s="186">
        <v>105000</v>
      </c>
      <c r="G36" s="7"/>
      <c r="H36" s="7"/>
      <c r="I36" s="2"/>
      <c r="J36" s="2"/>
      <c r="K36" s="2"/>
      <c r="L36" s="2"/>
      <c r="M36" s="2"/>
      <c r="N36" s="2"/>
      <c r="O36" s="2"/>
      <c r="P36" s="2"/>
    </row>
    <row r="37" spans="1:16" s="185" customFormat="1" ht="38.25" x14ac:dyDescent="0.2">
      <c r="A37" s="195" t="s">
        <v>273</v>
      </c>
      <c r="B37" s="188" t="s">
        <v>27</v>
      </c>
      <c r="C37" s="188" t="s">
        <v>53</v>
      </c>
      <c r="D37" s="186">
        <v>9646825.1899999995</v>
      </c>
      <c r="E37" s="186">
        <v>17269719.859999999</v>
      </c>
      <c r="F37" s="186">
        <v>27923135.030000001</v>
      </c>
      <c r="G37" s="7"/>
      <c r="H37" s="7"/>
      <c r="I37" s="2"/>
      <c r="J37" s="2"/>
      <c r="K37" s="2"/>
      <c r="L37" s="2"/>
      <c r="M37" s="2"/>
      <c r="N37" s="2"/>
      <c r="O37" s="2"/>
      <c r="P37" s="2"/>
    </row>
    <row r="38" spans="1:16" s="185" customFormat="1" x14ac:dyDescent="0.2">
      <c r="A38" s="195"/>
      <c r="B38" s="188"/>
      <c r="C38" s="188"/>
      <c r="D38" s="186"/>
      <c r="E38" s="186"/>
      <c r="F38" s="186"/>
      <c r="G38" s="7"/>
      <c r="H38" s="7"/>
      <c r="I38" s="2"/>
      <c r="J38" s="2"/>
      <c r="K38" s="2"/>
      <c r="L38" s="2"/>
      <c r="M38" s="2"/>
      <c r="N38" s="2"/>
      <c r="O38" s="2"/>
      <c r="P38" s="2"/>
    </row>
    <row r="39" spans="1:16" s="181" customFormat="1" ht="25.5" customHeight="1" x14ac:dyDescent="0.2">
      <c r="A39" s="184" t="s">
        <v>44</v>
      </c>
      <c r="B39" s="183" t="s">
        <v>33</v>
      </c>
      <c r="C39" s="183" t="s">
        <v>279</v>
      </c>
      <c r="D39" s="182">
        <f>SUM(D40:D42)</f>
        <v>80065913.370000005</v>
      </c>
      <c r="E39" s="182">
        <f>SUM(E40:E42)</f>
        <v>68880742.859999999</v>
      </c>
      <c r="F39" s="182">
        <f>SUM(F40:F42)</f>
        <v>70333122.859999999</v>
      </c>
      <c r="G39" s="6"/>
      <c r="H39" s="6"/>
      <c r="I39" s="1"/>
      <c r="J39" s="1"/>
      <c r="K39" s="1"/>
      <c r="L39" s="1"/>
      <c r="M39" s="1"/>
      <c r="N39" s="1"/>
      <c r="O39" s="1"/>
      <c r="P39" s="1"/>
    </row>
    <row r="40" spans="1:16" s="185" customFormat="1" ht="18.75" customHeight="1" x14ac:dyDescent="0.2">
      <c r="A40" s="194" t="s">
        <v>52</v>
      </c>
      <c r="B40" s="188" t="s">
        <v>33</v>
      </c>
      <c r="C40" s="187" t="s">
        <v>24</v>
      </c>
      <c r="D40" s="186">
        <v>13454112.859999999</v>
      </c>
      <c r="E40" s="186">
        <v>10252112.860000001</v>
      </c>
      <c r="F40" s="186">
        <v>10252112.860000001</v>
      </c>
      <c r="G40" s="7"/>
      <c r="H40" s="7"/>
      <c r="I40" s="2"/>
      <c r="J40" s="2"/>
      <c r="K40" s="2"/>
      <c r="L40" s="2"/>
      <c r="M40" s="2"/>
      <c r="N40" s="2"/>
      <c r="O40" s="2"/>
      <c r="P40" s="2"/>
    </row>
    <row r="41" spans="1:16" s="185" customFormat="1" ht="17.25" customHeight="1" x14ac:dyDescent="0.2">
      <c r="A41" s="194" t="s">
        <v>75</v>
      </c>
      <c r="B41" s="188" t="s">
        <v>33</v>
      </c>
      <c r="C41" s="188" t="s">
        <v>23</v>
      </c>
      <c r="D41" s="186">
        <v>65462800.509999998</v>
      </c>
      <c r="E41" s="186">
        <v>57479630</v>
      </c>
      <c r="F41" s="186">
        <v>58932010</v>
      </c>
      <c r="G41" s="7"/>
      <c r="H41" s="7"/>
      <c r="I41" s="2"/>
      <c r="J41" s="2"/>
      <c r="K41" s="2"/>
      <c r="L41" s="2"/>
      <c r="M41" s="2"/>
      <c r="N41" s="2"/>
      <c r="O41" s="2"/>
      <c r="P41" s="2"/>
    </row>
    <row r="42" spans="1:16" s="185" customFormat="1" ht="20.25" customHeight="1" x14ac:dyDescent="0.2">
      <c r="A42" s="189" t="s">
        <v>61</v>
      </c>
      <c r="B42" s="188" t="s">
        <v>33</v>
      </c>
      <c r="C42" s="188" t="s">
        <v>37</v>
      </c>
      <c r="D42" s="186">
        <v>1149000</v>
      </c>
      <c r="E42" s="186">
        <v>1149000</v>
      </c>
      <c r="F42" s="186">
        <v>1149000</v>
      </c>
      <c r="G42" s="7"/>
      <c r="H42" s="7"/>
      <c r="I42" s="2"/>
      <c r="J42" s="2"/>
      <c r="K42" s="2"/>
      <c r="L42" s="2"/>
      <c r="M42" s="2"/>
      <c r="N42" s="2"/>
      <c r="O42" s="2"/>
      <c r="P42" s="2"/>
    </row>
    <row r="43" spans="1:16" s="185" customFormat="1" ht="20.25" customHeight="1" x14ac:dyDescent="0.2">
      <c r="A43" s="189"/>
      <c r="B43" s="188"/>
      <c r="C43" s="188"/>
      <c r="D43" s="186"/>
      <c r="E43" s="186"/>
      <c r="F43" s="186"/>
      <c r="G43" s="7"/>
      <c r="H43" s="7"/>
      <c r="I43" s="2"/>
      <c r="J43" s="2"/>
      <c r="K43" s="2"/>
      <c r="L43" s="2"/>
      <c r="M43" s="2"/>
      <c r="N43" s="2"/>
      <c r="O43" s="2"/>
      <c r="P43" s="2"/>
    </row>
    <row r="44" spans="1:16" s="181" customFormat="1" ht="25.5" customHeight="1" x14ac:dyDescent="0.2">
      <c r="A44" s="184" t="s">
        <v>26</v>
      </c>
      <c r="B44" s="183" t="s">
        <v>22</v>
      </c>
      <c r="C44" s="183" t="s">
        <v>279</v>
      </c>
      <c r="D44" s="182">
        <f>SUM(D45:D47)</f>
        <v>141468739.88</v>
      </c>
      <c r="E44" s="182">
        <f>SUM(E45:E47)</f>
        <v>127964081.52000001</v>
      </c>
      <c r="F44" s="182">
        <f>SUM(F45:F47)</f>
        <v>47527251.810000002</v>
      </c>
      <c r="G44" s="6"/>
      <c r="H44" s="6"/>
      <c r="I44" s="1"/>
      <c r="J44" s="1"/>
      <c r="K44" s="1"/>
      <c r="L44" s="1"/>
      <c r="M44" s="1"/>
      <c r="N44" s="1"/>
      <c r="O44" s="1"/>
      <c r="P44" s="1"/>
    </row>
    <row r="45" spans="1:16" s="185" customFormat="1" ht="21" customHeight="1" x14ac:dyDescent="0.2">
      <c r="A45" s="194" t="s">
        <v>54</v>
      </c>
      <c r="B45" s="188" t="s">
        <v>22</v>
      </c>
      <c r="C45" s="187" t="s">
        <v>20</v>
      </c>
      <c r="D45" s="186">
        <v>21209575.68</v>
      </c>
      <c r="E45" s="186">
        <v>17729786.600000001</v>
      </c>
      <c r="F45" s="186">
        <v>6811374.1799999997</v>
      </c>
      <c r="G45" s="7"/>
      <c r="H45" s="7"/>
      <c r="I45" s="2"/>
      <c r="J45" s="2"/>
      <c r="K45" s="2"/>
      <c r="L45" s="2"/>
      <c r="M45" s="2"/>
      <c r="N45" s="2"/>
      <c r="O45" s="2"/>
      <c r="P45" s="2"/>
    </row>
    <row r="46" spans="1:16" s="185" customFormat="1" ht="18.75" customHeight="1" x14ac:dyDescent="0.2">
      <c r="A46" s="194" t="s">
        <v>129</v>
      </c>
      <c r="B46" s="188" t="s">
        <v>22</v>
      </c>
      <c r="C46" s="188" t="s">
        <v>25</v>
      </c>
      <c r="D46" s="186">
        <v>86833867.310000002</v>
      </c>
      <c r="E46" s="186">
        <v>68676556.859999999</v>
      </c>
      <c r="F46" s="186">
        <v>9196443.4600000009</v>
      </c>
      <c r="G46" s="7"/>
      <c r="H46" s="7"/>
      <c r="I46" s="2"/>
      <c r="J46" s="2"/>
      <c r="K46" s="2"/>
      <c r="L46" s="2"/>
      <c r="M46" s="2"/>
      <c r="N46" s="2"/>
      <c r="O46" s="2"/>
      <c r="P46" s="2"/>
    </row>
    <row r="47" spans="1:16" s="185" customFormat="1" ht="18.75" customHeight="1" x14ac:dyDescent="0.2">
      <c r="A47" s="194" t="s">
        <v>190</v>
      </c>
      <c r="B47" s="188" t="s">
        <v>22</v>
      </c>
      <c r="C47" s="188" t="s">
        <v>27</v>
      </c>
      <c r="D47" s="186">
        <v>33425296.890000001</v>
      </c>
      <c r="E47" s="186">
        <v>41557738.060000002</v>
      </c>
      <c r="F47" s="186">
        <v>31519434.169999998</v>
      </c>
      <c r="G47" s="7"/>
      <c r="H47" s="7"/>
      <c r="I47" s="2"/>
      <c r="J47" s="2"/>
      <c r="K47" s="2"/>
      <c r="L47" s="2"/>
      <c r="M47" s="2"/>
      <c r="N47" s="2"/>
      <c r="O47" s="2"/>
      <c r="P47" s="2"/>
    </row>
    <row r="48" spans="1:16" s="185" customFormat="1" ht="30" customHeight="1" x14ac:dyDescent="0.2">
      <c r="A48" s="194"/>
      <c r="B48" s="188"/>
      <c r="C48" s="188"/>
      <c r="D48" s="186"/>
      <c r="E48" s="186"/>
      <c r="F48" s="186"/>
      <c r="G48" s="7"/>
      <c r="H48" s="7"/>
      <c r="I48" s="2"/>
      <c r="J48" s="2"/>
      <c r="K48" s="2"/>
      <c r="L48" s="2"/>
      <c r="M48" s="2"/>
      <c r="N48" s="2"/>
      <c r="O48" s="2"/>
      <c r="P48" s="2"/>
    </row>
    <row r="49" spans="1:16" s="181" customFormat="1" ht="25.5" customHeight="1" x14ac:dyDescent="0.2">
      <c r="A49" s="184" t="s">
        <v>117</v>
      </c>
      <c r="B49" s="183" t="s">
        <v>21</v>
      </c>
      <c r="C49" s="183" t="s">
        <v>279</v>
      </c>
      <c r="D49" s="182">
        <f>D50</f>
        <v>2396525.25</v>
      </c>
      <c r="E49" s="182">
        <f>E50</f>
        <v>409480</v>
      </c>
      <c r="F49" s="182">
        <f>F50</f>
        <v>409480</v>
      </c>
      <c r="G49" s="6"/>
      <c r="H49" s="6"/>
      <c r="I49" s="1"/>
      <c r="J49" s="1"/>
      <c r="K49" s="1"/>
      <c r="L49" s="1"/>
      <c r="M49" s="1"/>
      <c r="N49" s="1"/>
      <c r="O49" s="1"/>
      <c r="P49" s="1"/>
    </row>
    <row r="50" spans="1:16" s="185" customFormat="1" ht="28.5" customHeight="1" x14ac:dyDescent="0.2">
      <c r="A50" s="189" t="s">
        <v>118</v>
      </c>
      <c r="B50" s="188" t="s">
        <v>21</v>
      </c>
      <c r="C50" s="188" t="s">
        <v>27</v>
      </c>
      <c r="D50" s="186">
        <v>2396525.25</v>
      </c>
      <c r="E50" s="186">
        <v>409480</v>
      </c>
      <c r="F50" s="186">
        <v>409480</v>
      </c>
      <c r="G50" s="7"/>
      <c r="H50" s="7"/>
      <c r="I50" s="2"/>
      <c r="J50" s="2"/>
      <c r="K50" s="2"/>
      <c r="L50" s="2"/>
      <c r="M50" s="2"/>
      <c r="N50" s="2"/>
      <c r="O50" s="2"/>
      <c r="P50" s="2"/>
    </row>
    <row r="51" spans="1:16" s="185" customFormat="1" ht="28.5" customHeight="1" x14ac:dyDescent="0.2">
      <c r="A51" s="189"/>
      <c r="B51" s="188"/>
      <c r="C51" s="188"/>
      <c r="D51" s="186"/>
      <c r="E51" s="186"/>
      <c r="F51" s="186"/>
      <c r="G51" s="7"/>
      <c r="H51" s="7"/>
      <c r="I51" s="2"/>
      <c r="J51" s="2"/>
      <c r="K51" s="2"/>
      <c r="L51" s="2"/>
      <c r="M51" s="2"/>
      <c r="N51" s="2"/>
      <c r="O51" s="2"/>
      <c r="P51" s="2"/>
    </row>
    <row r="52" spans="1:16" s="181" customFormat="1" ht="25.5" customHeight="1" x14ac:dyDescent="0.2">
      <c r="A52" s="184" t="s">
        <v>28</v>
      </c>
      <c r="B52" s="183" t="s">
        <v>31</v>
      </c>
      <c r="C52" s="183" t="s">
        <v>279</v>
      </c>
      <c r="D52" s="182">
        <f>SUM(D53:D58)</f>
        <v>1439384506.3900001</v>
      </c>
      <c r="E52" s="182">
        <f>SUM(E53:E58)</f>
        <v>1217120830.02</v>
      </c>
      <c r="F52" s="182">
        <f>SUM(F53:F58)</f>
        <v>1223117751.0899999</v>
      </c>
      <c r="G52" s="6"/>
      <c r="H52" s="6"/>
      <c r="I52" s="1"/>
      <c r="J52" s="1"/>
      <c r="K52" s="1"/>
      <c r="L52" s="1"/>
      <c r="M52" s="1"/>
      <c r="N52" s="1"/>
      <c r="O52" s="1"/>
      <c r="P52" s="1"/>
    </row>
    <row r="53" spans="1:16" s="185" customFormat="1" ht="19.5" customHeight="1" x14ac:dyDescent="0.2">
      <c r="A53" s="194" t="s">
        <v>29</v>
      </c>
      <c r="B53" s="188" t="s">
        <v>31</v>
      </c>
      <c r="C53" s="188" t="s">
        <v>20</v>
      </c>
      <c r="D53" s="186">
        <v>320833445.62</v>
      </c>
      <c r="E53" s="186">
        <v>288385111.93999994</v>
      </c>
      <c r="F53" s="186">
        <v>280742898.13999999</v>
      </c>
      <c r="G53" s="7"/>
      <c r="H53" s="7"/>
      <c r="I53" s="2"/>
      <c r="J53" s="2"/>
      <c r="K53" s="2"/>
      <c r="L53" s="2"/>
      <c r="M53" s="2"/>
      <c r="N53" s="2"/>
      <c r="O53" s="2"/>
      <c r="P53" s="2"/>
    </row>
    <row r="54" spans="1:16" s="185" customFormat="1" ht="18.75" customHeight="1" x14ac:dyDescent="0.2">
      <c r="A54" s="194" t="s">
        <v>30</v>
      </c>
      <c r="B54" s="188" t="s">
        <v>31</v>
      </c>
      <c r="C54" s="188" t="s">
        <v>25</v>
      </c>
      <c r="D54" s="186">
        <v>926442452.06000006</v>
      </c>
      <c r="E54" s="186">
        <v>745095486.72000003</v>
      </c>
      <c r="F54" s="186">
        <v>754513922.76999998</v>
      </c>
      <c r="G54" s="7"/>
      <c r="H54" s="7"/>
      <c r="I54" s="2"/>
      <c r="J54" s="2"/>
      <c r="K54" s="2"/>
      <c r="L54" s="2"/>
      <c r="M54" s="2"/>
      <c r="N54" s="2"/>
      <c r="O54" s="2"/>
      <c r="P54" s="2"/>
    </row>
    <row r="55" spans="1:16" s="185" customFormat="1" ht="24" customHeight="1" x14ac:dyDescent="0.2">
      <c r="A55" s="194" t="s">
        <v>217</v>
      </c>
      <c r="B55" s="188" t="s">
        <v>31</v>
      </c>
      <c r="C55" s="188" t="s">
        <v>27</v>
      </c>
      <c r="D55" s="186">
        <v>156220846.30000001</v>
      </c>
      <c r="E55" s="186">
        <v>163191987.17000002</v>
      </c>
      <c r="F55" s="186">
        <v>167184801.73000002</v>
      </c>
      <c r="G55" s="7"/>
      <c r="H55" s="7"/>
      <c r="I55" s="2"/>
      <c r="J55" s="2"/>
      <c r="K55" s="2"/>
      <c r="L55" s="2"/>
      <c r="M55" s="2"/>
      <c r="N55" s="2"/>
      <c r="O55" s="2"/>
      <c r="P55" s="2"/>
    </row>
    <row r="56" spans="1:16" s="185" customFormat="1" ht="18.75" customHeight="1" x14ac:dyDescent="0.2">
      <c r="A56" s="197" t="s">
        <v>430</v>
      </c>
      <c r="B56" s="188" t="s">
        <v>31</v>
      </c>
      <c r="C56" s="187" t="s">
        <v>22</v>
      </c>
      <c r="D56" s="186">
        <v>103000</v>
      </c>
      <c r="E56" s="186">
        <v>110800</v>
      </c>
      <c r="F56" s="186">
        <v>103000</v>
      </c>
      <c r="G56" s="7"/>
      <c r="H56" s="7"/>
      <c r="I56" s="2"/>
      <c r="J56" s="2"/>
      <c r="K56" s="2"/>
      <c r="L56" s="2"/>
      <c r="M56" s="2"/>
      <c r="N56" s="2"/>
      <c r="O56" s="2"/>
      <c r="P56" s="2"/>
    </row>
    <row r="57" spans="1:16" s="185" customFormat="1" ht="18.75" customHeight="1" x14ac:dyDescent="0.2">
      <c r="A57" s="196" t="s">
        <v>49</v>
      </c>
      <c r="B57" s="188" t="s">
        <v>31</v>
      </c>
      <c r="C57" s="187" t="s">
        <v>31</v>
      </c>
      <c r="D57" s="186">
        <v>428912.17000000004</v>
      </c>
      <c r="E57" s="186">
        <v>428912.17000000004</v>
      </c>
      <c r="F57" s="186">
        <v>428912.17000000004</v>
      </c>
      <c r="G57" s="7"/>
      <c r="H57" s="7"/>
      <c r="I57" s="2"/>
      <c r="J57" s="2"/>
      <c r="K57" s="2"/>
      <c r="L57" s="2"/>
      <c r="M57" s="2"/>
      <c r="N57" s="2"/>
      <c r="O57" s="2"/>
      <c r="P57" s="2"/>
    </row>
    <row r="58" spans="1:16" s="185" customFormat="1" ht="21" customHeight="1" x14ac:dyDescent="0.2">
      <c r="A58" s="194" t="s">
        <v>39</v>
      </c>
      <c r="B58" s="188" t="s">
        <v>31</v>
      </c>
      <c r="C58" s="187" t="s">
        <v>23</v>
      </c>
      <c r="D58" s="186">
        <v>35355850.240000002</v>
      </c>
      <c r="E58" s="186">
        <v>19908532.020000003</v>
      </c>
      <c r="F58" s="186">
        <v>20144216.280000001</v>
      </c>
      <c r="G58" s="7"/>
      <c r="H58" s="7"/>
      <c r="I58" s="2"/>
      <c r="J58" s="2"/>
      <c r="K58" s="2"/>
      <c r="L58" s="2"/>
      <c r="M58" s="2"/>
      <c r="N58" s="2"/>
      <c r="O58" s="2"/>
      <c r="P58" s="2"/>
    </row>
    <row r="59" spans="1:16" s="185" customFormat="1" ht="21" customHeight="1" x14ac:dyDescent="0.2">
      <c r="A59" s="194"/>
      <c r="B59" s="188"/>
      <c r="C59" s="187"/>
      <c r="D59" s="186"/>
      <c r="E59" s="186"/>
      <c r="F59" s="186"/>
      <c r="G59" s="7"/>
      <c r="H59" s="7"/>
      <c r="I59" s="2"/>
      <c r="J59" s="2"/>
      <c r="K59" s="2"/>
      <c r="L59" s="2"/>
      <c r="M59" s="2"/>
      <c r="N59" s="2"/>
      <c r="O59" s="2"/>
      <c r="P59" s="2"/>
    </row>
    <row r="60" spans="1:16" s="181" customFormat="1" ht="25.5" customHeight="1" x14ac:dyDescent="0.2">
      <c r="A60" s="184" t="s">
        <v>69</v>
      </c>
      <c r="B60" s="183" t="s">
        <v>24</v>
      </c>
      <c r="C60" s="183" t="s">
        <v>279</v>
      </c>
      <c r="D60" s="182">
        <f>SUM(D61:D62)</f>
        <v>96057180.699999988</v>
      </c>
      <c r="E60" s="182">
        <f>SUM(E61:E62)</f>
        <v>62523277.93</v>
      </c>
      <c r="F60" s="182">
        <f>SUM(F61:F62)</f>
        <v>67251087.850000009</v>
      </c>
      <c r="G60" s="6"/>
      <c r="H60" s="6"/>
      <c r="I60" s="1"/>
      <c r="J60" s="1"/>
      <c r="K60" s="1"/>
      <c r="L60" s="1"/>
      <c r="M60" s="1"/>
      <c r="N60" s="1"/>
      <c r="O60" s="1"/>
      <c r="P60" s="1"/>
    </row>
    <row r="61" spans="1:16" s="185" customFormat="1" ht="18.75" customHeight="1" x14ac:dyDescent="0.2">
      <c r="A61" s="194" t="s">
        <v>40</v>
      </c>
      <c r="B61" s="188" t="s">
        <v>24</v>
      </c>
      <c r="C61" s="188" t="s">
        <v>20</v>
      </c>
      <c r="D61" s="193">
        <v>88537497.739999995</v>
      </c>
      <c r="E61" s="193">
        <v>56831570.740000002</v>
      </c>
      <c r="F61" s="193">
        <v>59156040.590000004</v>
      </c>
      <c r="G61" s="8"/>
      <c r="H61" s="8"/>
      <c r="I61" s="2"/>
      <c r="J61" s="2"/>
      <c r="K61" s="2"/>
      <c r="L61" s="2"/>
      <c r="M61" s="2"/>
      <c r="N61" s="2"/>
      <c r="O61" s="2"/>
      <c r="P61" s="2"/>
    </row>
    <row r="62" spans="1:16" s="185" customFormat="1" ht="18.75" customHeight="1" x14ac:dyDescent="0.2">
      <c r="A62" s="195" t="s">
        <v>340</v>
      </c>
      <c r="B62" s="188" t="s">
        <v>24</v>
      </c>
      <c r="C62" s="188" t="s">
        <v>33</v>
      </c>
      <c r="D62" s="193">
        <v>7519682.96</v>
      </c>
      <c r="E62" s="193">
        <v>5691707.1900000004</v>
      </c>
      <c r="F62" s="193">
        <v>8095047.2599999998</v>
      </c>
      <c r="G62" s="8"/>
      <c r="H62" s="8"/>
      <c r="I62" s="2"/>
      <c r="J62" s="2"/>
      <c r="K62" s="2"/>
      <c r="L62" s="2"/>
      <c r="M62" s="2"/>
      <c r="N62" s="2"/>
      <c r="O62" s="2"/>
      <c r="P62" s="2"/>
    </row>
    <row r="63" spans="1:16" s="185" customFormat="1" ht="18.75" customHeight="1" x14ac:dyDescent="0.2">
      <c r="A63" s="194"/>
      <c r="B63" s="188"/>
      <c r="C63" s="188"/>
      <c r="D63" s="193"/>
      <c r="E63" s="193"/>
      <c r="F63" s="193"/>
      <c r="G63" s="8"/>
      <c r="H63" s="8"/>
      <c r="I63" s="2"/>
      <c r="J63" s="2"/>
      <c r="K63" s="2"/>
      <c r="L63" s="2"/>
      <c r="M63" s="2"/>
      <c r="N63" s="2"/>
      <c r="O63" s="2"/>
      <c r="P63" s="2"/>
    </row>
    <row r="64" spans="1:16" s="181" customFormat="1" ht="25.5" customHeight="1" x14ac:dyDescent="0.2">
      <c r="A64" s="184" t="s">
        <v>32</v>
      </c>
      <c r="B64" s="183">
        <v>10</v>
      </c>
      <c r="C64" s="183" t="s">
        <v>279</v>
      </c>
      <c r="D64" s="182">
        <f>SUM(D65:D68)</f>
        <v>65394657.259999998</v>
      </c>
      <c r="E64" s="182">
        <f>SUM(E65:E68)</f>
        <v>53370873.829999998</v>
      </c>
      <c r="F64" s="182">
        <f>SUM(F65:F68)</f>
        <v>51366926.50999999</v>
      </c>
      <c r="G64" s="6"/>
      <c r="H64" s="6"/>
      <c r="I64" s="1"/>
      <c r="J64" s="1"/>
      <c r="K64" s="1"/>
      <c r="L64" s="1"/>
      <c r="M64" s="1"/>
      <c r="N64" s="1"/>
      <c r="O64" s="1"/>
      <c r="P64" s="1"/>
    </row>
    <row r="65" spans="1:16" s="185" customFormat="1" ht="19.5" customHeight="1" x14ac:dyDescent="0.2">
      <c r="A65" s="191" t="s">
        <v>50</v>
      </c>
      <c r="B65" s="192">
        <v>10</v>
      </c>
      <c r="C65" s="188" t="s">
        <v>20</v>
      </c>
      <c r="D65" s="186">
        <v>2620813.38</v>
      </c>
      <c r="E65" s="186">
        <v>2647021.5099999998</v>
      </c>
      <c r="F65" s="186">
        <v>2673491.73</v>
      </c>
      <c r="G65" s="7"/>
      <c r="H65" s="7"/>
      <c r="I65" s="2"/>
      <c r="J65" s="2"/>
      <c r="K65" s="2"/>
      <c r="L65" s="2"/>
      <c r="M65" s="2"/>
      <c r="N65" s="2"/>
      <c r="O65" s="2"/>
      <c r="P65" s="2"/>
    </row>
    <row r="66" spans="1:16" s="185" customFormat="1" ht="20.25" customHeight="1" x14ac:dyDescent="0.2">
      <c r="A66" s="191" t="s">
        <v>45</v>
      </c>
      <c r="B66" s="190">
        <v>10</v>
      </c>
      <c r="C66" s="188" t="s">
        <v>27</v>
      </c>
      <c r="D66" s="186">
        <v>2381238.31</v>
      </c>
      <c r="E66" s="186">
        <v>144000</v>
      </c>
      <c r="F66" s="186">
        <v>144000</v>
      </c>
      <c r="G66" s="7"/>
      <c r="H66" s="7"/>
      <c r="I66" s="2"/>
      <c r="J66" s="2"/>
      <c r="K66" s="2"/>
      <c r="L66" s="2"/>
      <c r="M66" s="2"/>
      <c r="N66" s="2"/>
      <c r="O66" s="2"/>
      <c r="P66" s="2"/>
    </row>
    <row r="67" spans="1:16" s="185" customFormat="1" ht="18.75" customHeight="1" x14ac:dyDescent="0.2">
      <c r="A67" s="189" t="s">
        <v>64</v>
      </c>
      <c r="B67" s="190">
        <v>10</v>
      </c>
      <c r="C67" s="188" t="s">
        <v>33</v>
      </c>
      <c r="D67" s="186">
        <v>52658193.350000001</v>
      </c>
      <c r="E67" s="186">
        <v>42777154.229999997</v>
      </c>
      <c r="F67" s="186">
        <v>40473635.939999998</v>
      </c>
      <c r="G67" s="7"/>
      <c r="H67" s="7"/>
      <c r="I67" s="2"/>
      <c r="J67" s="2"/>
      <c r="K67" s="2"/>
      <c r="L67" s="2"/>
      <c r="M67" s="2"/>
      <c r="N67" s="2"/>
      <c r="O67" s="2"/>
      <c r="P67" s="2"/>
    </row>
    <row r="68" spans="1:16" s="185" customFormat="1" ht="21" customHeight="1" x14ac:dyDescent="0.2">
      <c r="A68" s="189" t="s">
        <v>70</v>
      </c>
      <c r="B68" s="190">
        <v>10</v>
      </c>
      <c r="C68" s="188" t="s">
        <v>21</v>
      </c>
      <c r="D68" s="186">
        <v>7734412.2199999997</v>
      </c>
      <c r="E68" s="186">
        <v>7802698.0899999999</v>
      </c>
      <c r="F68" s="186">
        <v>8075798.8399999999</v>
      </c>
      <c r="G68" s="7"/>
      <c r="H68" s="7"/>
      <c r="I68" s="2"/>
      <c r="J68" s="2"/>
      <c r="K68" s="2"/>
      <c r="L68" s="2"/>
      <c r="M68" s="2"/>
      <c r="N68" s="2"/>
      <c r="O68" s="2"/>
      <c r="P68" s="2"/>
    </row>
    <row r="69" spans="1:16" s="185" customFormat="1" ht="21" customHeight="1" x14ac:dyDescent="0.2">
      <c r="A69" s="189"/>
      <c r="B69" s="190"/>
      <c r="C69" s="188"/>
      <c r="D69" s="186"/>
      <c r="E69" s="186"/>
      <c r="F69" s="186"/>
      <c r="G69" s="7"/>
      <c r="H69" s="7"/>
      <c r="I69" s="2"/>
      <c r="J69" s="2"/>
      <c r="K69" s="2"/>
      <c r="L69" s="2"/>
      <c r="M69" s="2"/>
      <c r="N69" s="2"/>
      <c r="O69" s="2"/>
      <c r="P69" s="2"/>
    </row>
    <row r="70" spans="1:16" s="181" customFormat="1" ht="25.5" customHeight="1" x14ac:dyDescent="0.2">
      <c r="A70" s="184" t="s">
        <v>71</v>
      </c>
      <c r="B70" s="183">
        <v>11</v>
      </c>
      <c r="C70" s="183" t="s">
        <v>279</v>
      </c>
      <c r="D70" s="182">
        <f>SUM(D71:D71)</f>
        <v>4453337.05</v>
      </c>
      <c r="E70" s="182">
        <f>SUM(E71:E71)</f>
        <v>3875161.05</v>
      </c>
      <c r="F70" s="182">
        <f>SUM(F71:F71)</f>
        <v>3875161.05</v>
      </c>
      <c r="G70" s="6"/>
      <c r="H70" s="6"/>
      <c r="I70" s="1"/>
      <c r="J70" s="1"/>
      <c r="K70" s="1"/>
      <c r="L70" s="1"/>
      <c r="M70" s="1"/>
      <c r="N70" s="1"/>
      <c r="O70" s="1"/>
      <c r="P70" s="1"/>
    </row>
    <row r="71" spans="1:16" s="185" customFormat="1" ht="20.25" customHeight="1" x14ac:dyDescent="0.2">
      <c r="A71" s="189" t="s">
        <v>72</v>
      </c>
      <c r="B71" s="190">
        <v>11</v>
      </c>
      <c r="C71" s="187" t="s">
        <v>25</v>
      </c>
      <c r="D71" s="186">
        <v>4453337.05</v>
      </c>
      <c r="E71" s="186">
        <v>3875161.05</v>
      </c>
      <c r="F71" s="186">
        <v>3875161.05</v>
      </c>
      <c r="G71" s="7"/>
      <c r="H71" s="7"/>
      <c r="I71" s="2"/>
      <c r="J71" s="2"/>
      <c r="K71" s="2"/>
      <c r="L71" s="2"/>
      <c r="M71" s="2"/>
      <c r="N71" s="2"/>
      <c r="O71" s="2"/>
      <c r="P71" s="2"/>
    </row>
    <row r="72" spans="1:16" s="185" customFormat="1" ht="20.25" customHeight="1" x14ac:dyDescent="0.2">
      <c r="A72" s="189"/>
      <c r="B72" s="190"/>
      <c r="C72" s="187"/>
      <c r="D72" s="186"/>
      <c r="E72" s="186"/>
      <c r="F72" s="186"/>
      <c r="G72" s="7"/>
      <c r="H72" s="7"/>
      <c r="I72" s="2"/>
      <c r="J72" s="2"/>
      <c r="K72" s="2"/>
      <c r="L72" s="2"/>
      <c r="M72" s="2"/>
      <c r="N72" s="2"/>
      <c r="O72" s="2"/>
      <c r="P72" s="2"/>
    </row>
    <row r="73" spans="1:16" s="181" customFormat="1" ht="33" customHeight="1" x14ac:dyDescent="0.2">
      <c r="A73" s="184" t="s">
        <v>73</v>
      </c>
      <c r="B73" s="183">
        <v>13</v>
      </c>
      <c r="C73" s="183" t="s">
        <v>279</v>
      </c>
      <c r="D73" s="182">
        <f>SUM(D74)</f>
        <v>27000000</v>
      </c>
      <c r="E73" s="182">
        <f>SUM(E74)</f>
        <v>38000000</v>
      </c>
      <c r="F73" s="182">
        <f>SUM(F74)</f>
        <v>41000000</v>
      </c>
      <c r="G73" s="6"/>
      <c r="H73" s="6"/>
      <c r="I73" s="1"/>
      <c r="J73" s="1"/>
      <c r="K73" s="1"/>
      <c r="L73" s="1"/>
      <c r="M73" s="1"/>
      <c r="N73" s="1"/>
      <c r="O73" s="1"/>
      <c r="P73" s="1"/>
    </row>
    <row r="74" spans="1:16" s="185" customFormat="1" ht="40.5" customHeight="1" x14ac:dyDescent="0.2">
      <c r="A74" s="189" t="s">
        <v>77</v>
      </c>
      <c r="B74" s="188" t="s">
        <v>66</v>
      </c>
      <c r="C74" s="187" t="s">
        <v>20</v>
      </c>
      <c r="D74" s="186">
        <v>27000000</v>
      </c>
      <c r="E74" s="186">
        <v>38000000</v>
      </c>
      <c r="F74" s="186">
        <v>41000000</v>
      </c>
      <c r="G74" s="7"/>
      <c r="H74" s="7"/>
      <c r="I74" s="2"/>
      <c r="J74" s="2"/>
      <c r="K74" s="2"/>
      <c r="L74" s="2"/>
      <c r="M74" s="2"/>
      <c r="N74" s="2"/>
      <c r="O74" s="2"/>
      <c r="P74" s="2"/>
    </row>
    <row r="75" spans="1:16" s="181" customFormat="1" ht="33" customHeight="1" x14ac:dyDescent="0.2">
      <c r="A75" s="184" t="s">
        <v>78</v>
      </c>
      <c r="B75" s="183"/>
      <c r="C75" s="183"/>
      <c r="D75" s="182">
        <f>SUM(D23+D32+D35+D39+D44+D52+D60+D64+D70+D73+D49)</f>
        <v>2078270240.6763</v>
      </c>
      <c r="E75" s="182">
        <f>SUM(E23+E32+E35+E39+E44+E52+E60+E64+E70+E73+E49)+E21</f>
        <v>1802482348.39008</v>
      </c>
      <c r="F75" s="182">
        <f>SUM(F23+F32+F35+F39+F44+F52+F60+F64+F70+F73+F49)+F21</f>
        <v>1779090995.3153796</v>
      </c>
      <c r="G75" s="6"/>
      <c r="H75" s="6"/>
      <c r="I75" s="1"/>
      <c r="J75" s="1"/>
      <c r="K75" s="1"/>
      <c r="L75" s="1"/>
      <c r="M75" s="1"/>
      <c r="N75" s="1"/>
      <c r="O75" s="1"/>
      <c r="P75" s="1"/>
    </row>
    <row r="76" spans="1:16" x14ac:dyDescent="0.2">
      <c r="D76" s="180"/>
    </row>
    <row r="77" spans="1:16" x14ac:dyDescent="0.2">
      <c r="E77" s="175"/>
      <c r="F77" s="175"/>
      <c r="G77" s="175"/>
      <c r="H77" s="175"/>
      <c r="I77" s="179"/>
      <c r="J77" s="179"/>
      <c r="K77" s="179"/>
      <c r="L77" s="179"/>
      <c r="M77" s="179"/>
      <c r="N77" s="179"/>
      <c r="O77" s="179"/>
      <c r="P77" s="179"/>
    </row>
    <row r="78" spans="1:16" x14ac:dyDescent="0.2">
      <c r="D78" s="178"/>
      <c r="E78" s="178"/>
      <c r="F78" s="178"/>
      <c r="G78" s="178"/>
      <c r="H78" s="178"/>
      <c r="I78" s="177"/>
      <c r="J78" s="177"/>
      <c r="K78" s="177"/>
      <c r="L78" s="177"/>
      <c r="M78" s="177"/>
      <c r="N78" s="177"/>
      <c r="O78" s="177"/>
      <c r="P78" s="177"/>
    </row>
  </sheetData>
  <mergeCells count="7">
    <mergeCell ref="A15:F15"/>
    <mergeCell ref="A16:F16"/>
    <mergeCell ref="A18:A19"/>
    <mergeCell ref="B18:B19"/>
    <mergeCell ref="C18:C19"/>
    <mergeCell ref="D18:F18"/>
    <mergeCell ref="A17:C17"/>
  </mergeCells>
  <printOptions horizontalCentered="1"/>
  <pageMargins left="0.78740157480314965" right="0.78740157480314965" top="0.59055118110236227" bottom="0.55118110236220474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06"/>
  <sheetViews>
    <sheetView showGridLines="0" view="pageBreakPreview" zoomScale="80" zoomScaleNormal="100" zoomScaleSheetLayoutView="80" workbookViewId="0">
      <selection activeCell="I5" sqref="I5"/>
    </sheetView>
  </sheetViews>
  <sheetFormatPr defaultRowHeight="12.75" x14ac:dyDescent="0.2"/>
  <cols>
    <col min="1" max="1" width="52.85546875" style="17" customWidth="1"/>
    <col min="2" max="2" width="5.85546875" style="12" customWidth="1"/>
    <col min="3" max="3" width="7.42578125" style="12" customWidth="1"/>
    <col min="4" max="4" width="7.140625" style="12" customWidth="1"/>
    <col min="5" max="5" width="14.5703125" style="12" customWidth="1"/>
    <col min="6" max="6" width="9.140625" style="12" customWidth="1"/>
    <col min="7" max="7" width="18" style="12" customWidth="1"/>
    <col min="8" max="8" width="17.5703125" style="12" customWidth="1"/>
    <col min="9" max="9" width="25" style="12" customWidth="1"/>
    <col min="10" max="10" width="15.7109375" style="3" bestFit="1" customWidth="1"/>
    <col min="11" max="11" width="20.7109375" style="3" customWidth="1"/>
    <col min="12" max="12" width="19.7109375" style="3" customWidth="1"/>
    <col min="13" max="13" width="28.5703125" style="3" customWidth="1"/>
    <col min="14" max="16384" width="9.140625" style="3"/>
  </cols>
  <sheetData>
    <row r="1" spans="1:9" x14ac:dyDescent="0.2">
      <c r="A1" s="11"/>
      <c r="I1" s="218" t="s">
        <v>554</v>
      </c>
    </row>
    <row r="2" spans="1:9" x14ac:dyDescent="0.2">
      <c r="A2" s="11"/>
      <c r="I2" s="218" t="s">
        <v>555</v>
      </c>
    </row>
    <row r="3" spans="1:9" x14ac:dyDescent="0.2">
      <c r="A3" s="11"/>
      <c r="I3" s="218" t="s">
        <v>556</v>
      </c>
    </row>
    <row r="4" spans="1:9" x14ac:dyDescent="0.2">
      <c r="A4" s="11"/>
      <c r="I4" s="218" t="s">
        <v>557</v>
      </c>
    </row>
    <row r="5" spans="1:9" x14ac:dyDescent="0.2">
      <c r="A5" s="11"/>
      <c r="I5" s="218" t="s">
        <v>565</v>
      </c>
    </row>
    <row r="6" spans="1:9" x14ac:dyDescent="0.2">
      <c r="A6" s="11"/>
      <c r="I6" s="13"/>
    </row>
    <row r="7" spans="1:9" ht="12.75" customHeight="1" x14ac:dyDescent="0.2">
      <c r="A7" s="11"/>
      <c r="I7" s="13" t="s">
        <v>558</v>
      </c>
    </row>
    <row r="8" spans="1:9" ht="12.75" customHeight="1" x14ac:dyDescent="0.2">
      <c r="A8" s="11"/>
      <c r="I8" s="13" t="s">
        <v>559</v>
      </c>
    </row>
    <row r="9" spans="1:9" ht="12.75" customHeight="1" x14ac:dyDescent="0.2">
      <c r="A9" s="11"/>
      <c r="I9" s="13" t="s">
        <v>560</v>
      </c>
    </row>
    <row r="10" spans="1:9" ht="12.75" customHeight="1" x14ac:dyDescent="0.2">
      <c r="A10" s="11"/>
      <c r="I10" s="13" t="s">
        <v>557</v>
      </c>
    </row>
    <row r="11" spans="1:9" ht="12.75" customHeight="1" x14ac:dyDescent="0.2">
      <c r="A11" s="11"/>
      <c r="H11" s="3"/>
      <c r="I11" s="14" t="s">
        <v>561</v>
      </c>
    </row>
    <row r="12" spans="1:9" ht="12.75" customHeight="1" x14ac:dyDescent="0.2">
      <c r="A12" s="15"/>
      <c r="I12" s="11"/>
    </row>
    <row r="13" spans="1:9" ht="12.75" customHeight="1" x14ac:dyDescent="0.2">
      <c r="A13" s="11"/>
    </row>
    <row r="14" spans="1:9" ht="12.75" customHeight="1" x14ac:dyDescent="0.2">
      <c r="A14" s="236"/>
      <c r="B14" s="236"/>
      <c r="C14" s="236"/>
      <c r="D14" s="236"/>
      <c r="E14" s="236"/>
      <c r="F14" s="236"/>
      <c r="H14" s="16"/>
      <c r="I14" s="16"/>
    </row>
    <row r="15" spans="1:9" ht="27.75" customHeight="1" x14ac:dyDescent="0.2">
      <c r="C15" s="18"/>
      <c r="D15" s="19"/>
      <c r="E15" s="18"/>
      <c r="F15" s="19" t="s">
        <v>562</v>
      </c>
      <c r="G15" s="10"/>
      <c r="H15" s="10"/>
      <c r="I15" s="10"/>
    </row>
    <row r="16" spans="1:9" s="20" customFormat="1" ht="15.75" customHeight="1" x14ac:dyDescent="0.2">
      <c r="A16" s="238" t="s">
        <v>19</v>
      </c>
      <c r="B16" s="238" t="s">
        <v>36</v>
      </c>
      <c r="C16" s="238" t="s">
        <v>34</v>
      </c>
      <c r="D16" s="238" t="s">
        <v>42</v>
      </c>
      <c r="E16" s="238" t="s">
        <v>41</v>
      </c>
      <c r="F16" s="238" t="s">
        <v>128</v>
      </c>
      <c r="G16" s="240" t="s">
        <v>276</v>
      </c>
      <c r="H16" s="241"/>
      <c r="I16" s="241"/>
    </row>
    <row r="17" spans="1:9" s="20" customFormat="1" ht="45.75" customHeight="1" x14ac:dyDescent="0.2">
      <c r="A17" s="239"/>
      <c r="B17" s="239"/>
      <c r="C17" s="239"/>
      <c r="D17" s="239"/>
      <c r="E17" s="239"/>
      <c r="F17" s="239"/>
      <c r="G17" s="21" t="s">
        <v>368</v>
      </c>
      <c r="H17" s="21" t="s">
        <v>389</v>
      </c>
      <c r="I17" s="21" t="s">
        <v>470</v>
      </c>
    </row>
    <row r="18" spans="1:9" ht="12.75" customHeight="1" x14ac:dyDescent="0.2">
      <c r="A18" s="21">
        <v>1</v>
      </c>
      <c r="B18" s="22">
        <v>2</v>
      </c>
      <c r="C18" s="22">
        <v>3</v>
      </c>
      <c r="D18" s="22">
        <v>4</v>
      </c>
      <c r="E18" s="22">
        <v>5</v>
      </c>
      <c r="F18" s="22">
        <v>6</v>
      </c>
      <c r="G18" s="22">
        <v>7</v>
      </c>
      <c r="H18" s="22">
        <v>10</v>
      </c>
      <c r="I18" s="22">
        <v>13</v>
      </c>
    </row>
    <row r="19" spans="1:9" ht="19.5" customHeight="1" x14ac:dyDescent="0.2">
      <c r="A19" s="23" t="s">
        <v>262</v>
      </c>
      <c r="B19" s="24"/>
      <c r="C19" s="22"/>
      <c r="D19" s="22"/>
      <c r="E19" s="22"/>
      <c r="F19" s="22"/>
      <c r="G19" s="25"/>
      <c r="H19" s="25">
        <f>16258441.77-10000000</f>
        <v>6258441.7699999996</v>
      </c>
      <c r="I19" s="25">
        <v>39171681.57</v>
      </c>
    </row>
    <row r="20" spans="1:9" s="10" customFormat="1" ht="38.25" customHeight="1" x14ac:dyDescent="0.2">
      <c r="A20" s="26" t="s">
        <v>353</v>
      </c>
      <c r="B20" s="27" t="s">
        <v>65</v>
      </c>
      <c r="C20" s="28"/>
      <c r="D20" s="28"/>
      <c r="E20" s="28"/>
      <c r="F20" s="28"/>
      <c r="G20" s="29">
        <f>G22+G195+G225</f>
        <v>1357135268.4100001</v>
      </c>
      <c r="H20" s="29">
        <f>H22+H195+H225</f>
        <v>1256453261.1299999</v>
      </c>
      <c r="I20" s="29">
        <f>I22+I195+I225</f>
        <v>1260148986.2800002</v>
      </c>
    </row>
    <row r="21" spans="1:9" s="10" customFormat="1" ht="12.75" customHeight="1" x14ac:dyDescent="0.2">
      <c r="A21" s="26"/>
      <c r="B21" s="30"/>
      <c r="C21" s="28"/>
      <c r="D21" s="28"/>
      <c r="E21" s="28"/>
      <c r="F21" s="28"/>
      <c r="G21" s="29"/>
      <c r="H21" s="29"/>
      <c r="I21" s="29"/>
    </row>
    <row r="22" spans="1:9" s="10" customFormat="1" ht="12.75" customHeight="1" x14ac:dyDescent="0.2">
      <c r="A22" s="31" t="s">
        <v>28</v>
      </c>
      <c r="B22" s="27" t="s">
        <v>65</v>
      </c>
      <c r="C22" s="32" t="s">
        <v>31</v>
      </c>
      <c r="D22" s="33" t="s">
        <v>279</v>
      </c>
      <c r="E22" s="34"/>
      <c r="F22" s="28"/>
      <c r="G22" s="35">
        <f>G23+G56+G153+G160+G106</f>
        <v>1315546212.1700001</v>
      </c>
      <c r="H22" s="35">
        <f>H23+H56+H153+H160+H106</f>
        <v>1216753030.02</v>
      </c>
      <c r="I22" s="35">
        <f>I23+I56+I153+I160+I106</f>
        <v>1222757751.0900002</v>
      </c>
    </row>
    <row r="23" spans="1:9" s="10" customFormat="1" ht="12.75" customHeight="1" x14ac:dyDescent="0.2">
      <c r="A23" s="36" t="s">
        <v>29</v>
      </c>
      <c r="B23" s="27" t="s">
        <v>65</v>
      </c>
      <c r="C23" s="32" t="s">
        <v>31</v>
      </c>
      <c r="D23" s="32" t="s">
        <v>20</v>
      </c>
      <c r="E23" s="28"/>
      <c r="F23" s="28"/>
      <c r="G23" s="37">
        <f>G24+G43</f>
        <v>320833445.62</v>
      </c>
      <c r="H23" s="37">
        <f>H24+H43</f>
        <v>288385111.93999994</v>
      </c>
      <c r="I23" s="37">
        <f t="shared" ref="G23:I24" si="0">I24</f>
        <v>280742898.13999999</v>
      </c>
    </row>
    <row r="24" spans="1:9" ht="25.5" customHeight="1" x14ac:dyDescent="0.2">
      <c r="A24" s="38" t="s">
        <v>298</v>
      </c>
      <c r="B24" s="39" t="s">
        <v>65</v>
      </c>
      <c r="C24" s="40" t="s">
        <v>31</v>
      </c>
      <c r="D24" s="41" t="s">
        <v>20</v>
      </c>
      <c r="E24" s="22" t="s">
        <v>131</v>
      </c>
      <c r="F24" s="42"/>
      <c r="G24" s="25">
        <f t="shared" si="0"/>
        <v>320523445.62</v>
      </c>
      <c r="H24" s="25">
        <f t="shared" si="0"/>
        <v>288385111.93999994</v>
      </c>
      <c r="I24" s="25">
        <f t="shared" si="0"/>
        <v>280742898.13999999</v>
      </c>
    </row>
    <row r="25" spans="1:9" ht="12.75" customHeight="1" x14ac:dyDescent="0.2">
      <c r="A25" s="43" t="s">
        <v>122</v>
      </c>
      <c r="B25" s="39" t="s">
        <v>65</v>
      </c>
      <c r="C25" s="40" t="s">
        <v>31</v>
      </c>
      <c r="D25" s="41" t="s">
        <v>20</v>
      </c>
      <c r="E25" s="22" t="s">
        <v>132</v>
      </c>
      <c r="F25" s="42"/>
      <c r="G25" s="44">
        <f>G30+G34+G39+G26</f>
        <v>320523445.62</v>
      </c>
      <c r="H25" s="44">
        <f t="shared" ref="H25" si="1">H30+H34+H39+H26</f>
        <v>288385111.93999994</v>
      </c>
      <c r="I25" s="44">
        <f t="shared" ref="I25" si="2">I30+I34+I39+I26</f>
        <v>280742898.13999999</v>
      </c>
    </row>
    <row r="26" spans="1:9" ht="76.5" customHeight="1" x14ac:dyDescent="0.2">
      <c r="A26" s="43" t="s">
        <v>434</v>
      </c>
      <c r="B26" s="39" t="s">
        <v>65</v>
      </c>
      <c r="C26" s="40" t="s">
        <v>31</v>
      </c>
      <c r="D26" s="41" t="s">
        <v>20</v>
      </c>
      <c r="E26" s="22" t="s">
        <v>416</v>
      </c>
      <c r="F26" s="42"/>
      <c r="G26" s="25">
        <f>G28</f>
        <v>12807450</v>
      </c>
      <c r="H26" s="25">
        <f>H28</f>
        <v>18359920.030000001</v>
      </c>
      <c r="I26" s="25">
        <f>I28</f>
        <v>19094316.829999998</v>
      </c>
    </row>
    <row r="27" spans="1:9" ht="25.5" customHeight="1" x14ac:dyDescent="0.2">
      <c r="A27" s="45" t="s">
        <v>241</v>
      </c>
      <c r="B27" s="39" t="s">
        <v>65</v>
      </c>
      <c r="C27" s="40" t="s">
        <v>31</v>
      </c>
      <c r="D27" s="41" t="s">
        <v>20</v>
      </c>
      <c r="E27" s="22" t="s">
        <v>416</v>
      </c>
      <c r="F27" s="42">
        <v>600</v>
      </c>
      <c r="G27" s="25">
        <f t="shared" ref="G27:I28" si="3">G28</f>
        <v>12807450</v>
      </c>
      <c r="H27" s="25">
        <f t="shared" si="3"/>
        <v>18359920.030000001</v>
      </c>
      <c r="I27" s="25">
        <f t="shared" si="3"/>
        <v>19094316.829999998</v>
      </c>
    </row>
    <row r="28" spans="1:9" ht="12.75" customHeight="1" x14ac:dyDescent="0.2">
      <c r="A28" s="45" t="s">
        <v>8</v>
      </c>
      <c r="B28" s="39" t="s">
        <v>65</v>
      </c>
      <c r="C28" s="40" t="s">
        <v>31</v>
      </c>
      <c r="D28" s="41" t="s">
        <v>20</v>
      </c>
      <c r="E28" s="22" t="s">
        <v>416</v>
      </c>
      <c r="F28" s="42">
        <v>610</v>
      </c>
      <c r="G28" s="25">
        <f t="shared" si="3"/>
        <v>12807450</v>
      </c>
      <c r="H28" s="25">
        <f t="shared" si="3"/>
        <v>18359920.030000001</v>
      </c>
      <c r="I28" s="25">
        <f t="shared" si="3"/>
        <v>19094316.829999998</v>
      </c>
    </row>
    <row r="29" spans="1:9" ht="12.75" customHeight="1" x14ac:dyDescent="0.2">
      <c r="A29" s="45" t="s">
        <v>6</v>
      </c>
      <c r="B29" s="39" t="s">
        <v>65</v>
      </c>
      <c r="C29" s="40" t="s">
        <v>31</v>
      </c>
      <c r="D29" s="41" t="s">
        <v>20</v>
      </c>
      <c r="E29" s="22" t="s">
        <v>416</v>
      </c>
      <c r="F29" s="42">
        <v>612</v>
      </c>
      <c r="G29" s="25">
        <v>12807450</v>
      </c>
      <c r="H29" s="25">
        <v>18359920.030000001</v>
      </c>
      <c r="I29" s="25">
        <v>19094316.829999998</v>
      </c>
    </row>
    <row r="30" spans="1:9" ht="12.75" customHeight="1" x14ac:dyDescent="0.2">
      <c r="A30" s="45" t="s">
        <v>435</v>
      </c>
      <c r="B30" s="39" t="s">
        <v>65</v>
      </c>
      <c r="C30" s="40" t="s">
        <v>31</v>
      </c>
      <c r="D30" s="41" t="s">
        <v>20</v>
      </c>
      <c r="E30" s="22" t="s">
        <v>421</v>
      </c>
      <c r="F30" s="42"/>
      <c r="G30" s="25">
        <f>G32</f>
        <v>196479280</v>
      </c>
      <c r="H30" s="25">
        <f>H32</f>
        <v>191772671.19999999</v>
      </c>
      <c r="I30" s="25">
        <f>I32</f>
        <v>176407593.40000001</v>
      </c>
    </row>
    <row r="31" spans="1:9" ht="32.25" customHeight="1" x14ac:dyDescent="0.2">
      <c r="A31" s="45" t="s">
        <v>241</v>
      </c>
      <c r="B31" s="39" t="s">
        <v>65</v>
      </c>
      <c r="C31" s="40" t="s">
        <v>31</v>
      </c>
      <c r="D31" s="41" t="s">
        <v>20</v>
      </c>
      <c r="E31" s="22" t="s">
        <v>421</v>
      </c>
      <c r="F31" s="42">
        <v>600</v>
      </c>
      <c r="G31" s="25">
        <f t="shared" ref="G31:I32" si="4">G32</f>
        <v>196479280</v>
      </c>
      <c r="H31" s="25">
        <f t="shared" si="4"/>
        <v>191772671.19999999</v>
      </c>
      <c r="I31" s="25">
        <f t="shared" si="4"/>
        <v>176407593.40000001</v>
      </c>
    </row>
    <row r="32" spans="1:9" ht="22.5" customHeight="1" x14ac:dyDescent="0.2">
      <c r="A32" s="45" t="s">
        <v>8</v>
      </c>
      <c r="B32" s="39" t="s">
        <v>65</v>
      </c>
      <c r="C32" s="40" t="s">
        <v>31</v>
      </c>
      <c r="D32" s="41" t="s">
        <v>20</v>
      </c>
      <c r="E32" s="22" t="s">
        <v>421</v>
      </c>
      <c r="F32" s="42">
        <v>610</v>
      </c>
      <c r="G32" s="25">
        <f t="shared" si="4"/>
        <v>196479280</v>
      </c>
      <c r="H32" s="25">
        <f t="shared" si="4"/>
        <v>191772671.19999999</v>
      </c>
      <c r="I32" s="25">
        <f t="shared" si="4"/>
        <v>176407593.40000001</v>
      </c>
    </row>
    <row r="33" spans="1:9" ht="66.75" customHeight="1" x14ac:dyDescent="0.2">
      <c r="A33" s="45" t="s">
        <v>7</v>
      </c>
      <c r="B33" s="39" t="s">
        <v>65</v>
      </c>
      <c r="C33" s="40" t="s">
        <v>31</v>
      </c>
      <c r="D33" s="41" t="s">
        <v>20</v>
      </c>
      <c r="E33" s="22" t="s">
        <v>421</v>
      </c>
      <c r="F33" s="42">
        <v>611</v>
      </c>
      <c r="G33" s="25">
        <v>196479280</v>
      </c>
      <c r="H33" s="25">
        <v>191772671.19999999</v>
      </c>
      <c r="I33" s="25">
        <v>176407593.40000001</v>
      </c>
    </row>
    <row r="34" spans="1:9" ht="33.75" customHeight="1" x14ac:dyDescent="0.2">
      <c r="A34" s="45" t="s">
        <v>84</v>
      </c>
      <c r="B34" s="39" t="s">
        <v>65</v>
      </c>
      <c r="C34" s="40" t="s">
        <v>31</v>
      </c>
      <c r="D34" s="41" t="s">
        <v>20</v>
      </c>
      <c r="E34" s="22" t="s">
        <v>133</v>
      </c>
      <c r="F34" s="22"/>
      <c r="G34" s="25">
        <f>G36</f>
        <v>110004908.11999999</v>
      </c>
      <c r="H34" s="25">
        <f>H36</f>
        <v>77020713.209999993</v>
      </c>
      <c r="I34" s="25">
        <f>I36</f>
        <v>84009180.409999996</v>
      </c>
    </row>
    <row r="35" spans="1:9" ht="42" customHeight="1" x14ac:dyDescent="0.2">
      <c r="A35" s="45" t="s">
        <v>241</v>
      </c>
      <c r="B35" s="39" t="s">
        <v>65</v>
      </c>
      <c r="C35" s="40" t="s">
        <v>31</v>
      </c>
      <c r="D35" s="41" t="s">
        <v>20</v>
      </c>
      <c r="E35" s="22" t="s">
        <v>133</v>
      </c>
      <c r="F35" s="22">
        <v>600</v>
      </c>
      <c r="G35" s="25">
        <f>G36</f>
        <v>110004908.11999999</v>
      </c>
      <c r="H35" s="25">
        <f>H36</f>
        <v>77020713.209999993</v>
      </c>
      <c r="I35" s="25">
        <f>I36</f>
        <v>84009180.409999996</v>
      </c>
    </row>
    <row r="36" spans="1:9" ht="26.25" customHeight="1" x14ac:dyDescent="0.2">
      <c r="A36" s="45" t="s">
        <v>8</v>
      </c>
      <c r="B36" s="39" t="s">
        <v>65</v>
      </c>
      <c r="C36" s="40" t="s">
        <v>31</v>
      </c>
      <c r="D36" s="41" t="s">
        <v>20</v>
      </c>
      <c r="E36" s="22" t="s">
        <v>133</v>
      </c>
      <c r="F36" s="22">
        <v>610</v>
      </c>
      <c r="G36" s="25">
        <f>G37+G38</f>
        <v>110004908.11999999</v>
      </c>
      <c r="H36" s="25">
        <f>H37+H38</f>
        <v>77020713.209999993</v>
      </c>
      <c r="I36" s="25">
        <f>I37+I38</f>
        <v>84009180.409999996</v>
      </c>
    </row>
    <row r="37" spans="1:9" ht="65.25" customHeight="1" x14ac:dyDescent="0.2">
      <c r="A37" s="45" t="s">
        <v>232</v>
      </c>
      <c r="B37" s="39" t="s">
        <v>65</v>
      </c>
      <c r="C37" s="40" t="s">
        <v>31</v>
      </c>
      <c r="D37" s="41" t="s">
        <v>20</v>
      </c>
      <c r="E37" s="22" t="s">
        <v>133</v>
      </c>
      <c r="F37" s="42">
        <v>611</v>
      </c>
      <c r="G37" s="25">
        <v>104491775.02</v>
      </c>
      <c r="H37" s="25">
        <v>71507580.109999999</v>
      </c>
      <c r="I37" s="25">
        <v>78496047.310000002</v>
      </c>
    </row>
    <row r="38" spans="1:9" ht="20.25" customHeight="1" x14ac:dyDescent="0.2">
      <c r="A38" s="45" t="s">
        <v>6</v>
      </c>
      <c r="B38" s="39" t="s">
        <v>65</v>
      </c>
      <c r="C38" s="40" t="s">
        <v>31</v>
      </c>
      <c r="D38" s="41" t="s">
        <v>20</v>
      </c>
      <c r="E38" s="22" t="s">
        <v>133</v>
      </c>
      <c r="F38" s="42">
        <v>612</v>
      </c>
      <c r="G38" s="25">
        <v>5513133.0999999996</v>
      </c>
      <c r="H38" s="25">
        <v>5513133.0999999996</v>
      </c>
      <c r="I38" s="25">
        <v>5513133.0999999996</v>
      </c>
    </row>
    <row r="39" spans="1:9" ht="26.25" customHeight="1" x14ac:dyDescent="0.2">
      <c r="A39" s="43" t="s">
        <v>86</v>
      </c>
      <c r="B39" s="39" t="s">
        <v>65</v>
      </c>
      <c r="C39" s="40" t="s">
        <v>31</v>
      </c>
      <c r="D39" s="41" t="s">
        <v>20</v>
      </c>
      <c r="E39" s="22" t="s">
        <v>280</v>
      </c>
      <c r="F39" s="42"/>
      <c r="G39" s="25">
        <f>G41</f>
        <v>1231807.5</v>
      </c>
      <c r="H39" s="25">
        <f>H41</f>
        <v>1231807.5</v>
      </c>
      <c r="I39" s="25">
        <f>I41</f>
        <v>1231807.5</v>
      </c>
    </row>
    <row r="40" spans="1:9" ht="32.25" customHeight="1" x14ac:dyDescent="0.2">
      <c r="A40" s="45" t="s">
        <v>241</v>
      </c>
      <c r="B40" s="39" t="s">
        <v>65</v>
      </c>
      <c r="C40" s="40" t="s">
        <v>31</v>
      </c>
      <c r="D40" s="41" t="s">
        <v>20</v>
      </c>
      <c r="E40" s="22" t="s">
        <v>280</v>
      </c>
      <c r="F40" s="42">
        <v>600</v>
      </c>
      <c r="G40" s="25">
        <f>G41</f>
        <v>1231807.5</v>
      </c>
      <c r="H40" s="25">
        <f t="shared" ref="G40:I41" si="5">H41</f>
        <v>1231807.5</v>
      </c>
      <c r="I40" s="25">
        <f t="shared" si="5"/>
        <v>1231807.5</v>
      </c>
    </row>
    <row r="41" spans="1:9" ht="24" customHeight="1" x14ac:dyDescent="0.2">
      <c r="A41" s="45" t="s">
        <v>8</v>
      </c>
      <c r="B41" s="39" t="s">
        <v>65</v>
      </c>
      <c r="C41" s="40" t="s">
        <v>31</v>
      </c>
      <c r="D41" s="41" t="s">
        <v>20</v>
      </c>
      <c r="E41" s="22" t="s">
        <v>280</v>
      </c>
      <c r="F41" s="42">
        <v>610</v>
      </c>
      <c r="G41" s="25">
        <f t="shared" si="5"/>
        <v>1231807.5</v>
      </c>
      <c r="H41" s="25">
        <f t="shared" si="5"/>
        <v>1231807.5</v>
      </c>
      <c r="I41" s="25">
        <f t="shared" si="5"/>
        <v>1231807.5</v>
      </c>
    </row>
    <row r="42" spans="1:9" ht="19.5" customHeight="1" x14ac:dyDescent="0.2">
      <c r="A42" s="45" t="s">
        <v>6</v>
      </c>
      <c r="B42" s="39" t="s">
        <v>65</v>
      </c>
      <c r="C42" s="40" t="s">
        <v>31</v>
      </c>
      <c r="D42" s="41" t="s">
        <v>20</v>
      </c>
      <c r="E42" s="22" t="s">
        <v>280</v>
      </c>
      <c r="F42" s="42">
        <v>612</v>
      </c>
      <c r="G42" s="25">
        <v>1231807.5</v>
      </c>
      <c r="H42" s="25">
        <v>1231807.5</v>
      </c>
      <c r="I42" s="25">
        <v>1231807.5</v>
      </c>
    </row>
    <row r="43" spans="1:9" ht="25.5" customHeight="1" x14ac:dyDescent="0.2">
      <c r="A43" s="45" t="s">
        <v>525</v>
      </c>
      <c r="B43" s="48" t="s">
        <v>65</v>
      </c>
      <c r="C43" s="40" t="s">
        <v>31</v>
      </c>
      <c r="D43" s="41" t="s">
        <v>20</v>
      </c>
      <c r="E43" s="22" t="s">
        <v>523</v>
      </c>
      <c r="F43" s="42"/>
      <c r="G43" s="25">
        <f>G44+G48+G52</f>
        <v>310000</v>
      </c>
      <c r="H43" s="25">
        <f>H44+H48+H52</f>
        <v>0</v>
      </c>
      <c r="I43" s="25">
        <f>I44+I48+I52</f>
        <v>0</v>
      </c>
    </row>
    <row r="44" spans="1:9" ht="25.5" customHeight="1" x14ac:dyDescent="0.2">
      <c r="A44" s="45" t="s">
        <v>553</v>
      </c>
      <c r="B44" s="48" t="s">
        <v>65</v>
      </c>
      <c r="C44" s="40" t="s">
        <v>31</v>
      </c>
      <c r="D44" s="41" t="s">
        <v>20</v>
      </c>
      <c r="E44" s="22" t="s">
        <v>551</v>
      </c>
      <c r="F44" s="42"/>
      <c r="G44" s="25">
        <f t="shared" ref="G44:G45" si="6">G45</f>
        <v>15500</v>
      </c>
      <c r="H44" s="25">
        <f t="shared" ref="H44:H45" si="7">H45</f>
        <v>0</v>
      </c>
      <c r="I44" s="25"/>
    </row>
    <row r="45" spans="1:9" ht="27" customHeight="1" x14ac:dyDescent="0.2">
      <c r="A45" s="45" t="s">
        <v>241</v>
      </c>
      <c r="B45" s="48" t="s">
        <v>65</v>
      </c>
      <c r="C45" s="40" t="s">
        <v>31</v>
      </c>
      <c r="D45" s="41" t="s">
        <v>20</v>
      </c>
      <c r="E45" s="22" t="s">
        <v>551</v>
      </c>
      <c r="F45" s="42">
        <v>600</v>
      </c>
      <c r="G45" s="25">
        <f t="shared" si="6"/>
        <v>15500</v>
      </c>
      <c r="H45" s="25">
        <f t="shared" si="7"/>
        <v>0</v>
      </c>
      <c r="I45" s="25">
        <f>I46</f>
        <v>0</v>
      </c>
    </row>
    <row r="46" spans="1:9" ht="19.5" customHeight="1" x14ac:dyDescent="0.2">
      <c r="A46" s="45" t="s">
        <v>8</v>
      </c>
      <c r="B46" s="48" t="s">
        <v>65</v>
      </c>
      <c r="C46" s="40" t="s">
        <v>31</v>
      </c>
      <c r="D46" s="41" t="s">
        <v>20</v>
      </c>
      <c r="E46" s="22" t="s">
        <v>551</v>
      </c>
      <c r="F46" s="42">
        <v>610</v>
      </c>
      <c r="G46" s="25">
        <f>G47</f>
        <v>15500</v>
      </c>
      <c r="H46" s="25">
        <f>H47</f>
        <v>0</v>
      </c>
      <c r="I46" s="25">
        <f>I47</f>
        <v>0</v>
      </c>
    </row>
    <row r="47" spans="1:9" ht="19.5" customHeight="1" x14ac:dyDescent="0.2">
      <c r="A47" s="45" t="s">
        <v>6</v>
      </c>
      <c r="B47" s="48" t="s">
        <v>65</v>
      </c>
      <c r="C47" s="40" t="s">
        <v>31</v>
      </c>
      <c r="D47" s="41" t="s">
        <v>20</v>
      </c>
      <c r="E47" s="22" t="s">
        <v>551</v>
      </c>
      <c r="F47" s="42">
        <v>612</v>
      </c>
      <c r="G47" s="25">
        <v>15500</v>
      </c>
      <c r="H47" s="25"/>
      <c r="I47" s="25"/>
    </row>
    <row r="48" spans="1:9" ht="27.75" customHeight="1" x14ac:dyDescent="0.2">
      <c r="A48" s="45" t="s">
        <v>525</v>
      </c>
      <c r="B48" s="48" t="s">
        <v>65</v>
      </c>
      <c r="C48" s="40" t="s">
        <v>31</v>
      </c>
      <c r="D48" s="41" t="s">
        <v>20</v>
      </c>
      <c r="E48" s="22" t="s">
        <v>524</v>
      </c>
      <c r="F48" s="42"/>
      <c r="G48" s="25">
        <f t="shared" ref="G48:G49" si="8">G49</f>
        <v>279000</v>
      </c>
      <c r="H48" s="25">
        <f t="shared" ref="H48:H49" si="9">H49</f>
        <v>0</v>
      </c>
      <c r="I48" s="25">
        <f t="shared" ref="I48:I49" si="10">I49</f>
        <v>0</v>
      </c>
    </row>
    <row r="49" spans="1:12" ht="30.75" customHeight="1" x14ac:dyDescent="0.2">
      <c r="A49" s="45" t="s">
        <v>241</v>
      </c>
      <c r="B49" s="48" t="s">
        <v>65</v>
      </c>
      <c r="C49" s="40" t="s">
        <v>31</v>
      </c>
      <c r="D49" s="41" t="s">
        <v>20</v>
      </c>
      <c r="E49" s="22" t="s">
        <v>524</v>
      </c>
      <c r="F49" s="42">
        <v>600</v>
      </c>
      <c r="G49" s="25">
        <f t="shared" si="8"/>
        <v>279000</v>
      </c>
      <c r="H49" s="25">
        <f t="shared" si="9"/>
        <v>0</v>
      </c>
      <c r="I49" s="25">
        <f t="shared" si="10"/>
        <v>0</v>
      </c>
    </row>
    <row r="50" spans="1:12" ht="19.5" customHeight="1" x14ac:dyDescent="0.2">
      <c r="A50" s="45" t="s">
        <v>8</v>
      </c>
      <c r="B50" s="48" t="s">
        <v>65</v>
      </c>
      <c r="C50" s="40" t="s">
        <v>31</v>
      </c>
      <c r="D50" s="41" t="s">
        <v>20</v>
      </c>
      <c r="E50" s="22" t="s">
        <v>524</v>
      </c>
      <c r="F50" s="42">
        <v>610</v>
      </c>
      <c r="G50" s="25">
        <f>G51</f>
        <v>279000</v>
      </c>
      <c r="H50" s="25">
        <f>H51</f>
        <v>0</v>
      </c>
      <c r="I50" s="25">
        <f>I51</f>
        <v>0</v>
      </c>
    </row>
    <row r="51" spans="1:12" ht="19.5" customHeight="1" x14ac:dyDescent="0.2">
      <c r="A51" s="45" t="s">
        <v>6</v>
      </c>
      <c r="B51" s="48" t="s">
        <v>65</v>
      </c>
      <c r="C51" s="40" t="s">
        <v>31</v>
      </c>
      <c r="D51" s="41" t="s">
        <v>20</v>
      </c>
      <c r="E51" s="22" t="s">
        <v>524</v>
      </c>
      <c r="F51" s="42">
        <v>612</v>
      </c>
      <c r="G51" s="25">
        <v>279000</v>
      </c>
      <c r="H51" s="25"/>
      <c r="I51" s="25"/>
    </row>
    <row r="52" spans="1:12" ht="45.75" customHeight="1" x14ac:dyDescent="0.2">
      <c r="A52" s="45" t="s">
        <v>552</v>
      </c>
      <c r="B52" s="48" t="s">
        <v>65</v>
      </c>
      <c r="C52" s="40" t="s">
        <v>31</v>
      </c>
      <c r="D52" s="41" t="s">
        <v>20</v>
      </c>
      <c r="E52" s="22" t="s">
        <v>550</v>
      </c>
      <c r="F52" s="42"/>
      <c r="G52" s="25">
        <f t="shared" ref="G52:G53" si="11">G53</f>
        <v>15500</v>
      </c>
      <c r="H52" s="25">
        <f t="shared" ref="H52:H53" si="12">H53</f>
        <v>0</v>
      </c>
      <c r="I52" s="25">
        <f t="shared" ref="I52:I53" si="13">I53</f>
        <v>0</v>
      </c>
    </row>
    <row r="53" spans="1:12" ht="27" customHeight="1" x14ac:dyDescent="0.2">
      <c r="A53" s="45" t="s">
        <v>241</v>
      </c>
      <c r="B53" s="48" t="s">
        <v>65</v>
      </c>
      <c r="C53" s="40" t="s">
        <v>31</v>
      </c>
      <c r="D53" s="41" t="s">
        <v>20</v>
      </c>
      <c r="E53" s="22" t="s">
        <v>550</v>
      </c>
      <c r="F53" s="42">
        <v>600</v>
      </c>
      <c r="G53" s="25">
        <f t="shared" si="11"/>
        <v>15500</v>
      </c>
      <c r="H53" s="25">
        <f t="shared" si="12"/>
        <v>0</v>
      </c>
      <c r="I53" s="25">
        <f t="shared" si="13"/>
        <v>0</v>
      </c>
    </row>
    <row r="54" spans="1:12" ht="19.5" customHeight="1" x14ac:dyDescent="0.2">
      <c r="A54" s="45" t="s">
        <v>8</v>
      </c>
      <c r="B54" s="48" t="s">
        <v>65</v>
      </c>
      <c r="C54" s="40" t="s">
        <v>31</v>
      </c>
      <c r="D54" s="41" t="s">
        <v>20</v>
      </c>
      <c r="E54" s="22" t="s">
        <v>550</v>
      </c>
      <c r="F54" s="42">
        <v>610</v>
      </c>
      <c r="G54" s="25">
        <f>G55</f>
        <v>15500</v>
      </c>
      <c r="H54" s="25">
        <f>H55</f>
        <v>0</v>
      </c>
      <c r="I54" s="25">
        <f>I55</f>
        <v>0</v>
      </c>
    </row>
    <row r="55" spans="1:12" ht="19.5" customHeight="1" x14ac:dyDescent="0.2">
      <c r="A55" s="45" t="s">
        <v>6</v>
      </c>
      <c r="B55" s="48" t="s">
        <v>65</v>
      </c>
      <c r="C55" s="40" t="s">
        <v>31</v>
      </c>
      <c r="D55" s="41" t="s">
        <v>20</v>
      </c>
      <c r="E55" s="22" t="s">
        <v>550</v>
      </c>
      <c r="F55" s="42">
        <v>612</v>
      </c>
      <c r="G55" s="25">
        <v>15500</v>
      </c>
      <c r="H55" s="25"/>
      <c r="I55" s="25"/>
    </row>
    <row r="56" spans="1:12" s="10" customFormat="1" ht="21" customHeight="1" x14ac:dyDescent="0.2">
      <c r="A56" s="36" t="s">
        <v>30</v>
      </c>
      <c r="B56" s="27" t="s">
        <v>65</v>
      </c>
      <c r="C56" s="32" t="s">
        <v>31</v>
      </c>
      <c r="D56" s="32" t="s">
        <v>25</v>
      </c>
      <c r="E56" s="28"/>
      <c r="F56" s="28"/>
      <c r="G56" s="37">
        <f>G57+G101</f>
        <v>818527400.42999995</v>
      </c>
      <c r="H56" s="37">
        <f>H57+H101</f>
        <v>745095486.72000003</v>
      </c>
      <c r="I56" s="37">
        <f>I57+I101</f>
        <v>754513922.7700001</v>
      </c>
      <c r="J56" s="46"/>
      <c r="K56" s="46"/>
      <c r="L56" s="46"/>
    </row>
    <row r="57" spans="1:12" ht="39" customHeight="1" x14ac:dyDescent="0.2">
      <c r="A57" s="38" t="s">
        <v>298</v>
      </c>
      <c r="B57" s="39" t="s">
        <v>65</v>
      </c>
      <c r="C57" s="40" t="s">
        <v>31</v>
      </c>
      <c r="D57" s="41" t="s">
        <v>25</v>
      </c>
      <c r="E57" s="22" t="s">
        <v>131</v>
      </c>
      <c r="F57" s="42"/>
      <c r="G57" s="47">
        <f t="shared" ref="G57:I57" si="14">G58</f>
        <v>817931158.75999999</v>
      </c>
      <c r="H57" s="47">
        <f t="shared" si="14"/>
        <v>745095486.72000003</v>
      </c>
      <c r="I57" s="47">
        <f t="shared" si="14"/>
        <v>754513922.7700001</v>
      </c>
    </row>
    <row r="58" spans="1:12" ht="21.75" customHeight="1" x14ac:dyDescent="0.2">
      <c r="A58" s="43" t="s">
        <v>123</v>
      </c>
      <c r="B58" s="39" t="s">
        <v>65</v>
      </c>
      <c r="C58" s="40" t="s">
        <v>31</v>
      </c>
      <c r="D58" s="41" t="s">
        <v>25</v>
      </c>
      <c r="E58" s="22" t="s">
        <v>134</v>
      </c>
      <c r="F58" s="42"/>
      <c r="G58" s="25">
        <f>G76+G80+G85+G72+G89+G97+G93+G59</f>
        <v>817931158.75999999</v>
      </c>
      <c r="H58" s="25">
        <f>H76+H80+H85+H72+H89+H97+H93+H59</f>
        <v>745095486.72000003</v>
      </c>
      <c r="I58" s="25">
        <f>I76+I80+I85+I72+I89+I97+I93+I59</f>
        <v>754513922.7700001</v>
      </c>
    </row>
    <row r="59" spans="1:12" ht="29.25" customHeight="1" x14ac:dyDescent="0.2">
      <c r="A59" s="45" t="s">
        <v>482</v>
      </c>
      <c r="B59" s="48" t="s">
        <v>65</v>
      </c>
      <c r="C59" s="40" t="s">
        <v>31</v>
      </c>
      <c r="D59" s="41" t="s">
        <v>25</v>
      </c>
      <c r="E59" s="22" t="s">
        <v>480</v>
      </c>
      <c r="F59" s="42"/>
      <c r="G59" s="25">
        <f>G68+G60+G64</f>
        <v>72804191.859999999</v>
      </c>
      <c r="H59" s="25">
        <f>H68+H64+H60</f>
        <v>71509477.790000007</v>
      </c>
      <c r="I59" s="25">
        <f>I68+I60+I64</f>
        <v>70712653.790000007</v>
      </c>
    </row>
    <row r="60" spans="1:12" ht="112.5" customHeight="1" x14ac:dyDescent="0.2">
      <c r="A60" s="45" t="s">
        <v>500</v>
      </c>
      <c r="B60" s="48" t="s">
        <v>65</v>
      </c>
      <c r="C60" s="40" t="s">
        <v>31</v>
      </c>
      <c r="D60" s="41" t="s">
        <v>25</v>
      </c>
      <c r="E60" s="22" t="s">
        <v>499</v>
      </c>
      <c r="F60" s="42"/>
      <c r="G60" s="25">
        <f t="shared" ref="G60:G61" si="15">G61</f>
        <v>1460844</v>
      </c>
      <c r="H60" s="25">
        <f t="shared" ref="H60:H61" si="16">H61</f>
        <v>1460844</v>
      </c>
      <c r="I60" s="25">
        <f t="shared" ref="I60:I61" si="17">I61</f>
        <v>1460844</v>
      </c>
    </row>
    <row r="61" spans="1:12" ht="27.75" customHeight="1" x14ac:dyDescent="0.2">
      <c r="A61" s="45" t="s">
        <v>241</v>
      </c>
      <c r="B61" s="48" t="s">
        <v>65</v>
      </c>
      <c r="C61" s="40" t="s">
        <v>31</v>
      </c>
      <c r="D61" s="41" t="s">
        <v>25</v>
      </c>
      <c r="E61" s="22" t="s">
        <v>499</v>
      </c>
      <c r="F61" s="42">
        <v>600</v>
      </c>
      <c r="G61" s="25">
        <f t="shared" si="15"/>
        <v>1460844</v>
      </c>
      <c r="H61" s="25">
        <f t="shared" si="16"/>
        <v>1460844</v>
      </c>
      <c r="I61" s="25">
        <f t="shared" si="17"/>
        <v>1460844</v>
      </c>
    </row>
    <row r="62" spans="1:12" ht="24" customHeight="1" x14ac:dyDescent="0.2">
      <c r="A62" s="45" t="s">
        <v>8</v>
      </c>
      <c r="B62" s="48" t="s">
        <v>65</v>
      </c>
      <c r="C62" s="40" t="s">
        <v>31</v>
      </c>
      <c r="D62" s="41" t="s">
        <v>25</v>
      </c>
      <c r="E62" s="22" t="s">
        <v>499</v>
      </c>
      <c r="F62" s="42">
        <v>610</v>
      </c>
      <c r="G62" s="25">
        <f>G63</f>
        <v>1460844</v>
      </c>
      <c r="H62" s="25">
        <f>H63</f>
        <v>1460844</v>
      </c>
      <c r="I62" s="25">
        <f>I63</f>
        <v>1460844</v>
      </c>
    </row>
    <row r="63" spans="1:12" ht="21.75" customHeight="1" x14ac:dyDescent="0.2">
      <c r="A63" s="45" t="s">
        <v>6</v>
      </c>
      <c r="B63" s="48" t="s">
        <v>65</v>
      </c>
      <c r="C63" s="40" t="s">
        <v>31</v>
      </c>
      <c r="D63" s="41" t="s">
        <v>25</v>
      </c>
      <c r="E63" s="22" t="s">
        <v>499</v>
      </c>
      <c r="F63" s="42">
        <v>612</v>
      </c>
      <c r="G63" s="25">
        <v>1460844</v>
      </c>
      <c r="H63" s="25">
        <v>1460844</v>
      </c>
      <c r="I63" s="25">
        <v>1460844</v>
      </c>
    </row>
    <row r="64" spans="1:12" ht="55.5" customHeight="1" x14ac:dyDescent="0.2">
      <c r="A64" s="45" t="s">
        <v>543</v>
      </c>
      <c r="B64" s="48" t="s">
        <v>65</v>
      </c>
      <c r="C64" s="40" t="s">
        <v>31</v>
      </c>
      <c r="D64" s="41" t="s">
        <v>25</v>
      </c>
      <c r="E64" s="22" t="s">
        <v>481</v>
      </c>
      <c r="F64" s="42"/>
      <c r="G64" s="25">
        <f t="shared" ref="G64:I66" si="18">G65</f>
        <v>4410131.8600000003</v>
      </c>
      <c r="H64" s="25">
        <f t="shared" si="18"/>
        <v>4443457.79</v>
      </c>
      <c r="I64" s="25">
        <f t="shared" si="18"/>
        <v>4443457.79</v>
      </c>
    </row>
    <row r="65" spans="1:9" ht="28.5" customHeight="1" x14ac:dyDescent="0.2">
      <c r="A65" s="45" t="s">
        <v>241</v>
      </c>
      <c r="B65" s="48" t="s">
        <v>65</v>
      </c>
      <c r="C65" s="40" t="s">
        <v>31</v>
      </c>
      <c r="D65" s="41" t="s">
        <v>25</v>
      </c>
      <c r="E65" s="22" t="s">
        <v>481</v>
      </c>
      <c r="F65" s="42">
        <v>600</v>
      </c>
      <c r="G65" s="25">
        <f t="shared" si="18"/>
        <v>4410131.8600000003</v>
      </c>
      <c r="H65" s="25">
        <f t="shared" si="18"/>
        <v>4443457.79</v>
      </c>
      <c r="I65" s="25">
        <f t="shared" si="18"/>
        <v>4443457.79</v>
      </c>
    </row>
    <row r="66" spans="1:9" ht="21" customHeight="1" x14ac:dyDescent="0.2">
      <c r="A66" s="45" t="s">
        <v>8</v>
      </c>
      <c r="B66" s="48" t="s">
        <v>65</v>
      </c>
      <c r="C66" s="40" t="s">
        <v>31</v>
      </c>
      <c r="D66" s="41" t="s">
        <v>25</v>
      </c>
      <c r="E66" s="22" t="s">
        <v>481</v>
      </c>
      <c r="F66" s="42">
        <v>610</v>
      </c>
      <c r="G66" s="25">
        <f t="shared" si="18"/>
        <v>4410131.8600000003</v>
      </c>
      <c r="H66" s="25">
        <f t="shared" si="18"/>
        <v>4443457.79</v>
      </c>
      <c r="I66" s="25">
        <f t="shared" si="18"/>
        <v>4443457.79</v>
      </c>
    </row>
    <row r="67" spans="1:9" ht="21" customHeight="1" x14ac:dyDescent="0.2">
      <c r="A67" s="45" t="s">
        <v>6</v>
      </c>
      <c r="B67" s="48" t="s">
        <v>65</v>
      </c>
      <c r="C67" s="40" t="s">
        <v>31</v>
      </c>
      <c r="D67" s="41" t="s">
        <v>25</v>
      </c>
      <c r="E67" s="22" t="s">
        <v>481</v>
      </c>
      <c r="F67" s="42">
        <v>612</v>
      </c>
      <c r="G67" s="25">
        <v>4410131.8600000003</v>
      </c>
      <c r="H67" s="25">
        <v>4443457.79</v>
      </c>
      <c r="I67" s="25">
        <v>4443457.79</v>
      </c>
    </row>
    <row r="68" spans="1:9" ht="94.5" customHeight="1" x14ac:dyDescent="0.2">
      <c r="A68" s="49" t="s">
        <v>444</v>
      </c>
      <c r="B68" s="50" t="s">
        <v>65</v>
      </c>
      <c r="C68" s="51" t="s">
        <v>31</v>
      </c>
      <c r="D68" s="52" t="s">
        <v>25</v>
      </c>
      <c r="E68" s="53" t="s">
        <v>483</v>
      </c>
      <c r="F68" s="54"/>
      <c r="G68" s="25">
        <f t="shared" ref="G68:I70" si="19">G69</f>
        <v>66933216</v>
      </c>
      <c r="H68" s="25">
        <f t="shared" si="19"/>
        <v>65605176</v>
      </c>
      <c r="I68" s="25">
        <f t="shared" si="19"/>
        <v>64808352</v>
      </c>
    </row>
    <row r="69" spans="1:9" ht="33.75" customHeight="1" x14ac:dyDescent="0.2">
      <c r="A69" s="49" t="s">
        <v>241</v>
      </c>
      <c r="B69" s="50" t="s">
        <v>65</v>
      </c>
      <c r="C69" s="51" t="s">
        <v>31</v>
      </c>
      <c r="D69" s="52" t="s">
        <v>25</v>
      </c>
      <c r="E69" s="53" t="s">
        <v>483</v>
      </c>
      <c r="F69" s="54">
        <v>600</v>
      </c>
      <c r="G69" s="25">
        <f t="shared" si="19"/>
        <v>66933216</v>
      </c>
      <c r="H69" s="25">
        <f t="shared" si="19"/>
        <v>65605176</v>
      </c>
      <c r="I69" s="25">
        <f t="shared" si="19"/>
        <v>64808352</v>
      </c>
    </row>
    <row r="70" spans="1:9" ht="33.75" customHeight="1" x14ac:dyDescent="0.2">
      <c r="A70" s="49" t="s">
        <v>8</v>
      </c>
      <c r="B70" s="50" t="s">
        <v>65</v>
      </c>
      <c r="C70" s="51" t="s">
        <v>31</v>
      </c>
      <c r="D70" s="52" t="s">
        <v>25</v>
      </c>
      <c r="E70" s="53" t="s">
        <v>483</v>
      </c>
      <c r="F70" s="54">
        <v>610</v>
      </c>
      <c r="G70" s="25">
        <f t="shared" si="19"/>
        <v>66933216</v>
      </c>
      <c r="H70" s="25">
        <f t="shared" si="19"/>
        <v>65605176</v>
      </c>
      <c r="I70" s="25">
        <f t="shared" si="19"/>
        <v>64808352</v>
      </c>
    </row>
    <row r="71" spans="1:9" ht="33.75" customHeight="1" x14ac:dyDescent="0.2">
      <c r="A71" s="49" t="s">
        <v>6</v>
      </c>
      <c r="B71" s="50" t="s">
        <v>65</v>
      </c>
      <c r="C71" s="51" t="s">
        <v>31</v>
      </c>
      <c r="D71" s="52" t="s">
        <v>25</v>
      </c>
      <c r="E71" s="53" t="s">
        <v>483</v>
      </c>
      <c r="F71" s="54">
        <v>612</v>
      </c>
      <c r="G71" s="25">
        <v>66933216</v>
      </c>
      <c r="H71" s="25">
        <v>65605176</v>
      </c>
      <c r="I71" s="25">
        <v>64808352</v>
      </c>
    </row>
    <row r="72" spans="1:9" ht="89.25" customHeight="1" x14ac:dyDescent="0.2">
      <c r="A72" s="43" t="s">
        <v>434</v>
      </c>
      <c r="B72" s="39" t="s">
        <v>65</v>
      </c>
      <c r="C72" s="40" t="s">
        <v>31</v>
      </c>
      <c r="D72" s="41" t="s">
        <v>25</v>
      </c>
      <c r="E72" s="55" t="s">
        <v>423</v>
      </c>
      <c r="F72" s="40"/>
      <c r="G72" s="25">
        <f>G74</f>
        <v>24860589.129999999</v>
      </c>
      <c r="H72" s="25">
        <f>H74</f>
        <v>35786144.649999999</v>
      </c>
      <c r="I72" s="25">
        <f>I74</f>
        <v>37217590.439999998</v>
      </c>
    </row>
    <row r="73" spans="1:9" ht="45" customHeight="1" x14ac:dyDescent="0.2">
      <c r="A73" s="45" t="s">
        <v>241</v>
      </c>
      <c r="B73" s="39" t="s">
        <v>65</v>
      </c>
      <c r="C73" s="40" t="s">
        <v>31</v>
      </c>
      <c r="D73" s="41" t="s">
        <v>25</v>
      </c>
      <c r="E73" s="55" t="s">
        <v>423</v>
      </c>
      <c r="F73" s="40" t="s">
        <v>242</v>
      </c>
      <c r="G73" s="25">
        <f t="shared" ref="G73:I74" si="20">G74</f>
        <v>24860589.129999999</v>
      </c>
      <c r="H73" s="25">
        <f t="shared" si="20"/>
        <v>35786144.649999999</v>
      </c>
      <c r="I73" s="25">
        <f t="shared" si="20"/>
        <v>37217590.439999998</v>
      </c>
    </row>
    <row r="74" spans="1:9" ht="24.75" customHeight="1" x14ac:dyDescent="0.2">
      <c r="A74" s="45" t="s">
        <v>8</v>
      </c>
      <c r="B74" s="39" t="s">
        <v>65</v>
      </c>
      <c r="C74" s="40" t="s">
        <v>31</v>
      </c>
      <c r="D74" s="41" t="s">
        <v>25</v>
      </c>
      <c r="E74" s="55" t="s">
        <v>423</v>
      </c>
      <c r="F74" s="40" t="s">
        <v>10</v>
      </c>
      <c r="G74" s="25">
        <f t="shared" si="20"/>
        <v>24860589.129999999</v>
      </c>
      <c r="H74" s="25">
        <f t="shared" si="20"/>
        <v>35786144.649999999</v>
      </c>
      <c r="I74" s="25">
        <f t="shared" si="20"/>
        <v>37217590.439999998</v>
      </c>
    </row>
    <row r="75" spans="1:9" ht="24.75" customHeight="1" x14ac:dyDescent="0.2">
      <c r="A75" s="45" t="s">
        <v>6</v>
      </c>
      <c r="B75" s="39" t="s">
        <v>65</v>
      </c>
      <c r="C75" s="40" t="s">
        <v>31</v>
      </c>
      <c r="D75" s="41" t="s">
        <v>25</v>
      </c>
      <c r="E75" s="55" t="s">
        <v>423</v>
      </c>
      <c r="F75" s="40" t="s">
        <v>9</v>
      </c>
      <c r="G75" s="25">
        <v>24860589.129999999</v>
      </c>
      <c r="H75" s="25">
        <v>35786144.649999999</v>
      </c>
      <c r="I75" s="25">
        <v>37217590.439999998</v>
      </c>
    </row>
    <row r="76" spans="1:9" ht="30.75" customHeight="1" x14ac:dyDescent="0.2">
      <c r="A76" s="45" t="s">
        <v>435</v>
      </c>
      <c r="B76" s="39" t="s">
        <v>65</v>
      </c>
      <c r="C76" s="40" t="s">
        <v>31</v>
      </c>
      <c r="D76" s="41" t="s">
        <v>25</v>
      </c>
      <c r="E76" s="22" t="s">
        <v>424</v>
      </c>
      <c r="F76" s="42"/>
      <c r="G76" s="25">
        <f>G78</f>
        <v>484540308</v>
      </c>
      <c r="H76" s="25">
        <f>H78</f>
        <v>489530595.80000001</v>
      </c>
      <c r="I76" s="25">
        <f>I78</f>
        <v>493409423.60000002</v>
      </c>
    </row>
    <row r="77" spans="1:9" ht="35.25" customHeight="1" x14ac:dyDescent="0.2">
      <c r="A77" s="45" t="s">
        <v>241</v>
      </c>
      <c r="B77" s="39" t="s">
        <v>65</v>
      </c>
      <c r="C77" s="40" t="s">
        <v>31</v>
      </c>
      <c r="D77" s="41" t="s">
        <v>25</v>
      </c>
      <c r="E77" s="22" t="s">
        <v>424</v>
      </c>
      <c r="F77" s="42">
        <v>600</v>
      </c>
      <c r="G77" s="25">
        <f t="shared" ref="G77:I78" si="21">G78</f>
        <v>484540308</v>
      </c>
      <c r="H77" s="25">
        <f t="shared" si="21"/>
        <v>489530595.80000001</v>
      </c>
      <c r="I77" s="25">
        <f t="shared" si="21"/>
        <v>493409423.60000002</v>
      </c>
    </row>
    <row r="78" spans="1:9" ht="21" customHeight="1" x14ac:dyDescent="0.2">
      <c r="A78" s="45" t="s">
        <v>8</v>
      </c>
      <c r="B78" s="39" t="s">
        <v>65</v>
      </c>
      <c r="C78" s="40" t="s">
        <v>31</v>
      </c>
      <c r="D78" s="41" t="s">
        <v>25</v>
      </c>
      <c r="E78" s="22" t="s">
        <v>424</v>
      </c>
      <c r="F78" s="42">
        <v>610</v>
      </c>
      <c r="G78" s="25">
        <f t="shared" si="21"/>
        <v>484540308</v>
      </c>
      <c r="H78" s="25">
        <f t="shared" si="21"/>
        <v>489530595.80000001</v>
      </c>
      <c r="I78" s="25">
        <f t="shared" si="21"/>
        <v>493409423.60000002</v>
      </c>
    </row>
    <row r="79" spans="1:9" ht="62.25" customHeight="1" x14ac:dyDescent="0.2">
      <c r="A79" s="45" t="s">
        <v>7</v>
      </c>
      <c r="B79" s="39" t="s">
        <v>65</v>
      </c>
      <c r="C79" s="40" t="s">
        <v>31</v>
      </c>
      <c r="D79" s="41" t="s">
        <v>25</v>
      </c>
      <c r="E79" s="22" t="s">
        <v>424</v>
      </c>
      <c r="F79" s="42">
        <v>611</v>
      </c>
      <c r="G79" s="25">
        <v>484540308</v>
      </c>
      <c r="H79" s="25">
        <v>489530595.80000001</v>
      </c>
      <c r="I79" s="25">
        <v>493409423.60000002</v>
      </c>
    </row>
    <row r="80" spans="1:9" ht="41.25" customHeight="1" x14ac:dyDescent="0.2">
      <c r="A80" s="45" t="s">
        <v>84</v>
      </c>
      <c r="B80" s="56" t="s">
        <v>65</v>
      </c>
      <c r="C80" s="40" t="s">
        <v>31</v>
      </c>
      <c r="D80" s="40" t="s">
        <v>25</v>
      </c>
      <c r="E80" s="40" t="s">
        <v>135</v>
      </c>
      <c r="F80" s="22"/>
      <c r="G80" s="25">
        <f>G82</f>
        <v>223957477.78999999</v>
      </c>
      <c r="H80" s="25">
        <f>H82</f>
        <v>144200895.91999999</v>
      </c>
      <c r="I80" s="25">
        <f>I82</f>
        <v>149105882.38</v>
      </c>
    </row>
    <row r="81" spans="1:9" ht="29.25" customHeight="1" x14ac:dyDescent="0.2">
      <c r="A81" s="45" t="s">
        <v>241</v>
      </c>
      <c r="B81" s="39" t="s">
        <v>65</v>
      </c>
      <c r="C81" s="40" t="s">
        <v>31</v>
      </c>
      <c r="D81" s="41" t="s">
        <v>25</v>
      </c>
      <c r="E81" s="40" t="s">
        <v>135</v>
      </c>
      <c r="F81" s="22">
        <v>600</v>
      </c>
      <c r="G81" s="25">
        <f>G82</f>
        <v>223957477.78999999</v>
      </c>
      <c r="H81" s="25">
        <f>H82</f>
        <v>144200895.91999999</v>
      </c>
      <c r="I81" s="25">
        <f>I82</f>
        <v>149105882.38</v>
      </c>
    </row>
    <row r="82" spans="1:9" ht="23.25" customHeight="1" x14ac:dyDescent="0.2">
      <c r="A82" s="45" t="s">
        <v>8</v>
      </c>
      <c r="B82" s="39" t="s">
        <v>65</v>
      </c>
      <c r="C82" s="40" t="s">
        <v>31</v>
      </c>
      <c r="D82" s="41" t="s">
        <v>25</v>
      </c>
      <c r="E82" s="40" t="s">
        <v>135</v>
      </c>
      <c r="F82" s="22">
        <v>610</v>
      </c>
      <c r="G82" s="25">
        <f>G83+G84</f>
        <v>223957477.78999999</v>
      </c>
      <c r="H82" s="25">
        <f>H83+H84</f>
        <v>144200895.91999999</v>
      </c>
      <c r="I82" s="25">
        <f>I83+I84</f>
        <v>149105882.38</v>
      </c>
    </row>
    <row r="83" spans="1:9" ht="69" customHeight="1" x14ac:dyDescent="0.2">
      <c r="A83" s="45" t="s">
        <v>232</v>
      </c>
      <c r="B83" s="39" t="s">
        <v>65</v>
      </c>
      <c r="C83" s="40" t="s">
        <v>31</v>
      </c>
      <c r="D83" s="41" t="s">
        <v>25</v>
      </c>
      <c r="E83" s="40" t="s">
        <v>135</v>
      </c>
      <c r="F83" s="42">
        <v>611</v>
      </c>
      <c r="G83" s="25">
        <v>223571877.78999999</v>
      </c>
      <c r="H83" s="25">
        <f>152182097.92-450000-7916802</f>
        <v>143815295.91999999</v>
      </c>
      <c r="I83" s="25">
        <f>167670282.38-450000-18500000</f>
        <v>148720282.38</v>
      </c>
    </row>
    <row r="84" spans="1:9" ht="25.5" customHeight="1" x14ac:dyDescent="0.2">
      <c r="A84" s="45" t="s">
        <v>6</v>
      </c>
      <c r="B84" s="39" t="s">
        <v>65</v>
      </c>
      <c r="C84" s="40" t="s">
        <v>31</v>
      </c>
      <c r="D84" s="41" t="s">
        <v>25</v>
      </c>
      <c r="E84" s="40" t="s">
        <v>135</v>
      </c>
      <c r="F84" s="42">
        <v>612</v>
      </c>
      <c r="G84" s="25">
        <v>385600</v>
      </c>
      <c r="H84" s="25">
        <v>385600</v>
      </c>
      <c r="I84" s="25">
        <v>385600</v>
      </c>
    </row>
    <row r="85" spans="1:9" ht="22.5" customHeight="1" x14ac:dyDescent="0.2">
      <c r="A85" s="43" t="s">
        <v>86</v>
      </c>
      <c r="B85" s="39" t="s">
        <v>65</v>
      </c>
      <c r="C85" s="40" t="s">
        <v>31</v>
      </c>
      <c r="D85" s="41" t="s">
        <v>25</v>
      </c>
      <c r="E85" s="22" t="s">
        <v>282</v>
      </c>
      <c r="F85" s="42"/>
      <c r="G85" s="25">
        <f>G87</f>
        <v>11141540</v>
      </c>
      <c r="H85" s="25">
        <f>H87</f>
        <v>2641540</v>
      </c>
      <c r="I85" s="25">
        <f>I87</f>
        <v>2641540</v>
      </c>
    </row>
    <row r="86" spans="1:9" ht="41.25" customHeight="1" x14ac:dyDescent="0.2">
      <c r="A86" s="45" t="s">
        <v>241</v>
      </c>
      <c r="B86" s="39" t="s">
        <v>65</v>
      </c>
      <c r="C86" s="40" t="s">
        <v>31</v>
      </c>
      <c r="D86" s="41" t="s">
        <v>25</v>
      </c>
      <c r="E86" s="22" t="s">
        <v>282</v>
      </c>
      <c r="F86" s="42">
        <v>600</v>
      </c>
      <c r="G86" s="25">
        <f t="shared" ref="G86:I87" si="22">G87</f>
        <v>11141540</v>
      </c>
      <c r="H86" s="25">
        <f t="shared" si="22"/>
        <v>2641540</v>
      </c>
      <c r="I86" s="25">
        <f t="shared" si="22"/>
        <v>2641540</v>
      </c>
    </row>
    <row r="87" spans="1:9" ht="18.75" customHeight="1" x14ac:dyDescent="0.2">
      <c r="A87" s="45" t="s">
        <v>8</v>
      </c>
      <c r="B87" s="39" t="s">
        <v>65</v>
      </c>
      <c r="C87" s="40" t="s">
        <v>31</v>
      </c>
      <c r="D87" s="41" t="s">
        <v>25</v>
      </c>
      <c r="E87" s="22" t="s">
        <v>282</v>
      </c>
      <c r="F87" s="42">
        <v>610</v>
      </c>
      <c r="G87" s="25">
        <f t="shared" si="22"/>
        <v>11141540</v>
      </c>
      <c r="H87" s="25">
        <f t="shared" si="22"/>
        <v>2641540</v>
      </c>
      <c r="I87" s="25">
        <f t="shared" si="22"/>
        <v>2641540</v>
      </c>
    </row>
    <row r="88" spans="1:9" ht="18" customHeight="1" x14ac:dyDescent="0.2">
      <c r="A88" s="45" t="s">
        <v>6</v>
      </c>
      <c r="B88" s="39" t="s">
        <v>65</v>
      </c>
      <c r="C88" s="40" t="s">
        <v>31</v>
      </c>
      <c r="D88" s="41" t="s">
        <v>25</v>
      </c>
      <c r="E88" s="22" t="s">
        <v>282</v>
      </c>
      <c r="F88" s="42">
        <v>612</v>
      </c>
      <c r="G88" s="25">
        <v>11141540</v>
      </c>
      <c r="H88" s="25">
        <v>2641540</v>
      </c>
      <c r="I88" s="25">
        <v>2641540</v>
      </c>
    </row>
    <row r="89" spans="1:9" ht="90.75" customHeight="1" x14ac:dyDescent="0.2">
      <c r="A89" s="43" t="s">
        <v>290</v>
      </c>
      <c r="B89" s="39" t="s">
        <v>65</v>
      </c>
      <c r="C89" s="40" t="s">
        <v>31</v>
      </c>
      <c r="D89" s="41" t="s">
        <v>25</v>
      </c>
      <c r="E89" s="22" t="s">
        <v>291</v>
      </c>
      <c r="F89" s="42"/>
      <c r="G89" s="44">
        <f>G91</f>
        <v>0</v>
      </c>
      <c r="H89" s="25">
        <f>H91</f>
        <v>1057252</v>
      </c>
      <c r="I89" s="25">
        <f>I91</f>
        <v>1057252</v>
      </c>
    </row>
    <row r="90" spans="1:9" ht="42.75" customHeight="1" x14ac:dyDescent="0.2">
      <c r="A90" s="45" t="s">
        <v>241</v>
      </c>
      <c r="B90" s="39" t="s">
        <v>65</v>
      </c>
      <c r="C90" s="40" t="s">
        <v>31</v>
      </c>
      <c r="D90" s="41" t="s">
        <v>25</v>
      </c>
      <c r="E90" s="22" t="s">
        <v>291</v>
      </c>
      <c r="F90" s="42">
        <v>600</v>
      </c>
      <c r="G90" s="44">
        <f t="shared" ref="G90:I91" si="23">G91</f>
        <v>0</v>
      </c>
      <c r="H90" s="25">
        <f t="shared" si="23"/>
        <v>1057252</v>
      </c>
      <c r="I90" s="25">
        <f t="shared" si="23"/>
        <v>1057252</v>
      </c>
    </row>
    <row r="91" spans="1:9" ht="19.5" customHeight="1" x14ac:dyDescent="0.2">
      <c r="A91" s="45" t="s">
        <v>8</v>
      </c>
      <c r="B91" s="39" t="s">
        <v>65</v>
      </c>
      <c r="C91" s="40" t="s">
        <v>31</v>
      </c>
      <c r="D91" s="41" t="s">
        <v>25</v>
      </c>
      <c r="E91" s="22" t="s">
        <v>291</v>
      </c>
      <c r="F91" s="42">
        <v>610</v>
      </c>
      <c r="G91" s="44">
        <f t="shared" si="23"/>
        <v>0</v>
      </c>
      <c r="H91" s="25">
        <f t="shared" si="23"/>
        <v>1057252</v>
      </c>
      <c r="I91" s="25">
        <f t="shared" si="23"/>
        <v>1057252</v>
      </c>
    </row>
    <row r="92" spans="1:9" ht="21" customHeight="1" x14ac:dyDescent="0.2">
      <c r="A92" s="45" t="s">
        <v>6</v>
      </c>
      <c r="B92" s="39" t="s">
        <v>65</v>
      </c>
      <c r="C92" s="40" t="s">
        <v>31</v>
      </c>
      <c r="D92" s="41" t="s">
        <v>25</v>
      </c>
      <c r="E92" s="22" t="s">
        <v>291</v>
      </c>
      <c r="F92" s="42">
        <v>612</v>
      </c>
      <c r="G92" s="25">
        <v>0</v>
      </c>
      <c r="H92" s="25">
        <v>1057252</v>
      </c>
      <c r="I92" s="25">
        <v>1057252</v>
      </c>
    </row>
    <row r="93" spans="1:9" ht="60.75" customHeight="1" x14ac:dyDescent="0.2">
      <c r="A93" s="43" t="s">
        <v>402</v>
      </c>
      <c r="B93" s="39" t="s">
        <v>65</v>
      </c>
      <c r="C93" s="40" t="s">
        <v>31</v>
      </c>
      <c r="D93" s="41" t="s">
        <v>25</v>
      </c>
      <c r="E93" s="55" t="s">
        <v>403</v>
      </c>
      <c r="F93" s="40"/>
      <c r="G93" s="25">
        <f>G95</f>
        <v>252339.11</v>
      </c>
      <c r="H93" s="25">
        <f>H95</f>
        <v>252339.11</v>
      </c>
      <c r="I93" s="25">
        <f>I95</f>
        <v>252339.11</v>
      </c>
    </row>
    <row r="94" spans="1:9" ht="33.75" customHeight="1" x14ac:dyDescent="0.2">
      <c r="A94" s="45" t="s">
        <v>241</v>
      </c>
      <c r="B94" s="39" t="s">
        <v>65</v>
      </c>
      <c r="C94" s="40" t="s">
        <v>31</v>
      </c>
      <c r="D94" s="41" t="s">
        <v>25</v>
      </c>
      <c r="E94" s="55" t="s">
        <v>403</v>
      </c>
      <c r="F94" s="40" t="s">
        <v>242</v>
      </c>
      <c r="G94" s="25">
        <f t="shared" ref="G94:I95" si="24">G95</f>
        <v>252339.11</v>
      </c>
      <c r="H94" s="25">
        <f t="shared" si="24"/>
        <v>252339.11</v>
      </c>
      <c r="I94" s="25">
        <f t="shared" si="24"/>
        <v>252339.11</v>
      </c>
    </row>
    <row r="95" spans="1:9" ht="21" customHeight="1" x14ac:dyDescent="0.2">
      <c r="A95" s="45" t="s">
        <v>8</v>
      </c>
      <c r="B95" s="39" t="s">
        <v>65</v>
      </c>
      <c r="C95" s="40" t="s">
        <v>31</v>
      </c>
      <c r="D95" s="41" t="s">
        <v>25</v>
      </c>
      <c r="E95" s="55" t="s">
        <v>403</v>
      </c>
      <c r="F95" s="40" t="s">
        <v>10</v>
      </c>
      <c r="G95" s="25">
        <f t="shared" si="24"/>
        <v>252339.11</v>
      </c>
      <c r="H95" s="44">
        <f>H96</f>
        <v>252339.11</v>
      </c>
      <c r="I95" s="25">
        <f t="shared" si="24"/>
        <v>252339.11</v>
      </c>
    </row>
    <row r="96" spans="1:9" ht="21" customHeight="1" x14ac:dyDescent="0.2">
      <c r="A96" s="45" t="s">
        <v>6</v>
      </c>
      <c r="B96" s="39" t="s">
        <v>65</v>
      </c>
      <c r="C96" s="40" t="s">
        <v>31</v>
      </c>
      <c r="D96" s="41" t="s">
        <v>25</v>
      </c>
      <c r="E96" s="55" t="s">
        <v>403</v>
      </c>
      <c r="F96" s="40" t="s">
        <v>9</v>
      </c>
      <c r="G96" s="25">
        <v>252339.11</v>
      </c>
      <c r="H96" s="25">
        <v>252339.11</v>
      </c>
      <c r="I96" s="25">
        <v>252339.11</v>
      </c>
    </row>
    <row r="97" spans="1:9" ht="44.25" customHeight="1" x14ac:dyDescent="0.2">
      <c r="A97" s="43" t="s">
        <v>539</v>
      </c>
      <c r="B97" s="39" t="s">
        <v>65</v>
      </c>
      <c r="C97" s="40" t="s">
        <v>31</v>
      </c>
      <c r="D97" s="41" t="s">
        <v>25</v>
      </c>
      <c r="E97" s="22" t="s">
        <v>310</v>
      </c>
      <c r="F97" s="42"/>
      <c r="G97" s="44">
        <f t="shared" ref="G97:G99" si="25">G98</f>
        <v>374712.87</v>
      </c>
      <c r="H97" s="44">
        <f t="shared" ref="H97:I99" si="26">H98</f>
        <v>117241.45</v>
      </c>
      <c r="I97" s="44">
        <f t="shared" si="26"/>
        <v>117241.45</v>
      </c>
    </row>
    <row r="98" spans="1:9" ht="34.5" customHeight="1" x14ac:dyDescent="0.2">
      <c r="A98" s="45" t="s">
        <v>241</v>
      </c>
      <c r="B98" s="39" t="s">
        <v>65</v>
      </c>
      <c r="C98" s="40" t="s">
        <v>31</v>
      </c>
      <c r="D98" s="41" t="s">
        <v>25</v>
      </c>
      <c r="E98" s="22" t="s">
        <v>310</v>
      </c>
      <c r="F98" s="42">
        <v>600</v>
      </c>
      <c r="G98" s="44">
        <f t="shared" si="25"/>
        <v>374712.87</v>
      </c>
      <c r="H98" s="44">
        <f t="shared" si="26"/>
        <v>117241.45</v>
      </c>
      <c r="I98" s="44">
        <f t="shared" si="26"/>
        <v>117241.45</v>
      </c>
    </row>
    <row r="99" spans="1:9" ht="19.5" customHeight="1" x14ac:dyDescent="0.2">
      <c r="A99" s="45" t="s">
        <v>8</v>
      </c>
      <c r="B99" s="39" t="s">
        <v>65</v>
      </c>
      <c r="C99" s="40" t="s">
        <v>31</v>
      </c>
      <c r="D99" s="41" t="s">
        <v>25</v>
      </c>
      <c r="E99" s="22" t="s">
        <v>310</v>
      </c>
      <c r="F99" s="42">
        <v>610</v>
      </c>
      <c r="G99" s="44">
        <f t="shared" si="25"/>
        <v>374712.87</v>
      </c>
      <c r="H99" s="44">
        <f t="shared" si="26"/>
        <v>117241.45</v>
      </c>
      <c r="I99" s="44">
        <f t="shared" si="26"/>
        <v>117241.45</v>
      </c>
    </row>
    <row r="100" spans="1:9" ht="19.5" customHeight="1" x14ac:dyDescent="0.2">
      <c r="A100" s="45" t="s">
        <v>6</v>
      </c>
      <c r="B100" s="39" t="s">
        <v>65</v>
      </c>
      <c r="C100" s="40" t="s">
        <v>31</v>
      </c>
      <c r="D100" s="41" t="s">
        <v>25</v>
      </c>
      <c r="E100" s="22" t="s">
        <v>310</v>
      </c>
      <c r="F100" s="42">
        <v>612</v>
      </c>
      <c r="G100" s="25">
        <v>374712.87</v>
      </c>
      <c r="H100" s="25">
        <v>117241.45</v>
      </c>
      <c r="I100" s="25">
        <v>117241.45</v>
      </c>
    </row>
    <row r="101" spans="1:9" ht="21" customHeight="1" x14ac:dyDescent="0.2">
      <c r="A101" s="45" t="s">
        <v>512</v>
      </c>
      <c r="B101" s="48" t="s">
        <v>65</v>
      </c>
      <c r="C101" s="40" t="s">
        <v>31</v>
      </c>
      <c r="D101" s="41" t="s">
        <v>25</v>
      </c>
      <c r="E101" s="22" t="s">
        <v>149</v>
      </c>
      <c r="F101" s="42"/>
      <c r="G101" s="25">
        <f t="shared" ref="G101:G103" si="27">G102</f>
        <v>596241.67000000004</v>
      </c>
      <c r="H101" s="25">
        <f t="shared" ref="H101:H103" si="28">H102</f>
        <v>0</v>
      </c>
      <c r="I101" s="25">
        <f t="shared" ref="I101:I103" si="29">I102</f>
        <v>0</v>
      </c>
    </row>
    <row r="102" spans="1:9" ht="21" customHeight="1" x14ac:dyDescent="0.2">
      <c r="A102" s="45" t="s">
        <v>527</v>
      </c>
      <c r="B102" s="48" t="s">
        <v>65</v>
      </c>
      <c r="C102" s="40" t="s">
        <v>31</v>
      </c>
      <c r="D102" s="41" t="s">
        <v>25</v>
      </c>
      <c r="E102" s="22" t="s">
        <v>526</v>
      </c>
      <c r="F102" s="42"/>
      <c r="G102" s="25">
        <f t="shared" si="27"/>
        <v>596241.67000000004</v>
      </c>
      <c r="H102" s="25">
        <f t="shared" si="28"/>
        <v>0</v>
      </c>
      <c r="I102" s="25">
        <f t="shared" si="29"/>
        <v>0</v>
      </c>
    </row>
    <row r="103" spans="1:9" ht="25.5" customHeight="1" x14ac:dyDescent="0.2">
      <c r="A103" s="45" t="s">
        <v>241</v>
      </c>
      <c r="B103" s="48" t="s">
        <v>65</v>
      </c>
      <c r="C103" s="40" t="s">
        <v>31</v>
      </c>
      <c r="D103" s="41" t="s">
        <v>25</v>
      </c>
      <c r="E103" s="22" t="s">
        <v>526</v>
      </c>
      <c r="F103" s="42">
        <v>600</v>
      </c>
      <c r="G103" s="25">
        <f t="shared" si="27"/>
        <v>596241.67000000004</v>
      </c>
      <c r="H103" s="25">
        <f t="shared" si="28"/>
        <v>0</v>
      </c>
      <c r="I103" s="25">
        <f t="shared" si="29"/>
        <v>0</v>
      </c>
    </row>
    <row r="104" spans="1:9" ht="21" customHeight="1" x14ac:dyDescent="0.2">
      <c r="A104" s="45" t="s">
        <v>8</v>
      </c>
      <c r="B104" s="48" t="s">
        <v>65</v>
      </c>
      <c r="C104" s="40" t="s">
        <v>31</v>
      </c>
      <c r="D104" s="41" t="s">
        <v>25</v>
      </c>
      <c r="E104" s="22" t="s">
        <v>526</v>
      </c>
      <c r="F104" s="42">
        <v>610</v>
      </c>
      <c r="G104" s="25">
        <f>G105</f>
        <v>596241.67000000004</v>
      </c>
      <c r="H104" s="25">
        <f>H105</f>
        <v>0</v>
      </c>
      <c r="I104" s="25">
        <f>I105</f>
        <v>0</v>
      </c>
    </row>
    <row r="105" spans="1:9" ht="21" customHeight="1" x14ac:dyDescent="0.2">
      <c r="A105" s="45" t="s">
        <v>6</v>
      </c>
      <c r="B105" s="48" t="s">
        <v>65</v>
      </c>
      <c r="C105" s="40" t="s">
        <v>31</v>
      </c>
      <c r="D105" s="41" t="s">
        <v>25</v>
      </c>
      <c r="E105" s="22" t="s">
        <v>526</v>
      </c>
      <c r="F105" s="42">
        <v>612</v>
      </c>
      <c r="G105" s="25">
        <v>596241.67000000004</v>
      </c>
      <c r="H105" s="25"/>
      <c r="I105" s="25"/>
    </row>
    <row r="106" spans="1:9" s="10" customFormat="1" ht="26.25" customHeight="1" x14ac:dyDescent="0.2">
      <c r="A106" s="36" t="s">
        <v>217</v>
      </c>
      <c r="B106" s="27" t="s">
        <v>65</v>
      </c>
      <c r="C106" s="32" t="s">
        <v>31</v>
      </c>
      <c r="D106" s="57" t="s">
        <v>27</v>
      </c>
      <c r="E106" s="28"/>
      <c r="F106" s="58"/>
      <c r="G106" s="29">
        <f>G107+G140</f>
        <v>156220846.29999998</v>
      </c>
      <c r="H106" s="29">
        <f>H107+H140</f>
        <v>163191987.17000002</v>
      </c>
      <c r="I106" s="29">
        <f>I107+I140</f>
        <v>167184801.73000002</v>
      </c>
    </row>
    <row r="107" spans="1:9" ht="25.5" customHeight="1" x14ac:dyDescent="0.2">
      <c r="A107" s="38" t="s">
        <v>298</v>
      </c>
      <c r="B107" s="39" t="s">
        <v>65</v>
      </c>
      <c r="C107" s="40" t="s">
        <v>31</v>
      </c>
      <c r="D107" s="40" t="s">
        <v>27</v>
      </c>
      <c r="E107" s="22" t="s">
        <v>131</v>
      </c>
      <c r="F107" s="42"/>
      <c r="G107" s="25">
        <f>G108</f>
        <v>152603952.41</v>
      </c>
      <c r="H107" s="25">
        <f>H108</f>
        <v>163191987.17000002</v>
      </c>
      <c r="I107" s="25">
        <f>I108</f>
        <v>167184801.73000002</v>
      </c>
    </row>
    <row r="108" spans="1:9" ht="39" customHeight="1" x14ac:dyDescent="0.2">
      <c r="A108" s="43" t="s">
        <v>124</v>
      </c>
      <c r="B108" s="39" t="s">
        <v>65</v>
      </c>
      <c r="C108" s="40" t="s">
        <v>31</v>
      </c>
      <c r="D108" s="41" t="s">
        <v>27</v>
      </c>
      <c r="E108" s="22" t="s">
        <v>136</v>
      </c>
      <c r="F108" s="22"/>
      <c r="G108" s="25">
        <f>G113+G122+G109+G127+G118</f>
        <v>152603952.41</v>
      </c>
      <c r="H108" s="25">
        <f>H113+H122+H109+H127+H118</f>
        <v>163191987.17000002</v>
      </c>
      <c r="I108" s="25">
        <f>I113+I122+I109+I127+I118</f>
        <v>167184801.73000002</v>
      </c>
    </row>
    <row r="109" spans="1:9" ht="100.5" customHeight="1" x14ac:dyDescent="0.2">
      <c r="A109" s="43" t="s">
        <v>434</v>
      </c>
      <c r="B109" s="39" t="s">
        <v>65</v>
      </c>
      <c r="C109" s="40" t="s">
        <v>31</v>
      </c>
      <c r="D109" s="41" t="s">
        <v>27</v>
      </c>
      <c r="E109" s="22" t="s">
        <v>425</v>
      </c>
      <c r="F109" s="22"/>
      <c r="G109" s="59">
        <f>G111</f>
        <v>3716100</v>
      </c>
      <c r="H109" s="59">
        <f>H111</f>
        <v>5336668.03</v>
      </c>
      <c r="I109" s="59">
        <f>I111</f>
        <v>5550134.7400000002</v>
      </c>
    </row>
    <row r="110" spans="1:9" ht="37.5" customHeight="1" x14ac:dyDescent="0.2">
      <c r="A110" s="45" t="s">
        <v>241</v>
      </c>
      <c r="B110" s="39" t="s">
        <v>65</v>
      </c>
      <c r="C110" s="40" t="s">
        <v>31</v>
      </c>
      <c r="D110" s="41" t="s">
        <v>27</v>
      </c>
      <c r="E110" s="22" t="s">
        <v>425</v>
      </c>
      <c r="F110" s="22">
        <v>600</v>
      </c>
      <c r="G110" s="59">
        <f t="shared" ref="G110:I111" si="30">G111</f>
        <v>3716100</v>
      </c>
      <c r="H110" s="59">
        <f t="shared" si="30"/>
        <v>5336668.03</v>
      </c>
      <c r="I110" s="59">
        <f t="shared" si="30"/>
        <v>5550134.7400000002</v>
      </c>
    </row>
    <row r="111" spans="1:9" ht="21" customHeight="1" x14ac:dyDescent="0.2">
      <c r="A111" s="45" t="s">
        <v>8</v>
      </c>
      <c r="B111" s="39" t="s">
        <v>65</v>
      </c>
      <c r="C111" s="40" t="s">
        <v>31</v>
      </c>
      <c r="D111" s="41" t="s">
        <v>27</v>
      </c>
      <c r="E111" s="22" t="s">
        <v>425</v>
      </c>
      <c r="F111" s="22">
        <v>610</v>
      </c>
      <c r="G111" s="59">
        <f t="shared" si="30"/>
        <v>3716100</v>
      </c>
      <c r="H111" s="59">
        <f t="shared" si="30"/>
        <v>5336668.03</v>
      </c>
      <c r="I111" s="59">
        <f t="shared" si="30"/>
        <v>5550134.7400000002</v>
      </c>
    </row>
    <row r="112" spans="1:9" ht="20.25" customHeight="1" x14ac:dyDescent="0.2">
      <c r="A112" s="45" t="s">
        <v>6</v>
      </c>
      <c r="B112" s="39" t="s">
        <v>65</v>
      </c>
      <c r="C112" s="40" t="s">
        <v>31</v>
      </c>
      <c r="D112" s="41" t="s">
        <v>27</v>
      </c>
      <c r="E112" s="22" t="s">
        <v>425</v>
      </c>
      <c r="F112" s="22">
        <v>612</v>
      </c>
      <c r="G112" s="25">
        <v>3716100</v>
      </c>
      <c r="H112" s="25">
        <v>5336668.03</v>
      </c>
      <c r="I112" s="25">
        <v>5550134.7400000002</v>
      </c>
    </row>
    <row r="113" spans="1:9" ht="47.25" customHeight="1" x14ac:dyDescent="0.2">
      <c r="A113" s="45" t="s">
        <v>435</v>
      </c>
      <c r="B113" s="39" t="s">
        <v>65</v>
      </c>
      <c r="C113" s="40" t="s">
        <v>31</v>
      </c>
      <c r="D113" s="41" t="s">
        <v>27</v>
      </c>
      <c r="E113" s="22" t="s">
        <v>426</v>
      </c>
      <c r="F113" s="42"/>
      <c r="G113" s="59">
        <f>G115</f>
        <v>89573455</v>
      </c>
      <c r="H113" s="59">
        <f>H115</f>
        <v>94633270.120000005</v>
      </c>
      <c r="I113" s="59">
        <f>I115</f>
        <v>98599243.260000005</v>
      </c>
    </row>
    <row r="114" spans="1:9" ht="52.5" customHeight="1" x14ac:dyDescent="0.2">
      <c r="A114" s="45" t="s">
        <v>241</v>
      </c>
      <c r="B114" s="39" t="s">
        <v>65</v>
      </c>
      <c r="C114" s="40" t="s">
        <v>31</v>
      </c>
      <c r="D114" s="41" t="s">
        <v>27</v>
      </c>
      <c r="E114" s="22" t="s">
        <v>426</v>
      </c>
      <c r="F114" s="42">
        <v>600</v>
      </c>
      <c r="G114" s="59">
        <f t="shared" ref="G114:I115" si="31">G115</f>
        <v>89573455</v>
      </c>
      <c r="H114" s="59">
        <f t="shared" si="31"/>
        <v>94633270.120000005</v>
      </c>
      <c r="I114" s="59">
        <f t="shared" si="31"/>
        <v>98599243.260000005</v>
      </c>
    </row>
    <row r="115" spans="1:9" ht="20.25" customHeight="1" x14ac:dyDescent="0.2">
      <c r="A115" s="45" t="s">
        <v>8</v>
      </c>
      <c r="B115" s="39" t="s">
        <v>65</v>
      </c>
      <c r="C115" s="40" t="s">
        <v>31</v>
      </c>
      <c r="D115" s="41" t="s">
        <v>27</v>
      </c>
      <c r="E115" s="22" t="s">
        <v>426</v>
      </c>
      <c r="F115" s="42">
        <v>610</v>
      </c>
      <c r="G115" s="59">
        <f t="shared" si="31"/>
        <v>89573455</v>
      </c>
      <c r="H115" s="59">
        <f t="shared" si="31"/>
        <v>94633270.120000005</v>
      </c>
      <c r="I115" s="59">
        <f t="shared" si="31"/>
        <v>98599243.260000005</v>
      </c>
    </row>
    <row r="116" spans="1:9" ht="55.5" customHeight="1" x14ac:dyDescent="0.2">
      <c r="A116" s="45" t="s">
        <v>398</v>
      </c>
      <c r="B116" s="48" t="s">
        <v>65</v>
      </c>
      <c r="C116" s="40" t="s">
        <v>31</v>
      </c>
      <c r="D116" s="41" t="s">
        <v>27</v>
      </c>
      <c r="E116" s="22" t="s">
        <v>426</v>
      </c>
      <c r="F116" s="42">
        <v>614</v>
      </c>
      <c r="G116" s="25">
        <v>89573455</v>
      </c>
      <c r="H116" s="25">
        <v>94633270.120000005</v>
      </c>
      <c r="I116" s="25">
        <v>98599243.260000005</v>
      </c>
    </row>
    <row r="117" spans="1:9" ht="47.25" customHeight="1" x14ac:dyDescent="0.2">
      <c r="A117" s="45" t="s">
        <v>263</v>
      </c>
      <c r="B117" s="39" t="s">
        <v>65</v>
      </c>
      <c r="C117" s="40" t="s">
        <v>31</v>
      </c>
      <c r="D117" s="41" t="s">
        <v>27</v>
      </c>
      <c r="E117" s="22" t="s">
        <v>343</v>
      </c>
      <c r="F117" s="42"/>
      <c r="G117" s="59">
        <f>G118</f>
        <v>31273717</v>
      </c>
      <c r="H117" s="59">
        <f>H118</f>
        <v>31807162.879999999</v>
      </c>
      <c r="I117" s="59">
        <f>I118</f>
        <v>31625039.739999998</v>
      </c>
    </row>
    <row r="118" spans="1:9" ht="39" customHeight="1" x14ac:dyDescent="0.2">
      <c r="A118" s="45" t="s">
        <v>435</v>
      </c>
      <c r="B118" s="39" t="s">
        <v>65</v>
      </c>
      <c r="C118" s="40" t="s">
        <v>31</v>
      </c>
      <c r="D118" s="41" t="s">
        <v>27</v>
      </c>
      <c r="E118" s="22" t="s">
        <v>427</v>
      </c>
      <c r="F118" s="42"/>
      <c r="G118" s="59">
        <f>G120</f>
        <v>31273717</v>
      </c>
      <c r="H118" s="59">
        <f>H120</f>
        <v>31807162.879999999</v>
      </c>
      <c r="I118" s="59">
        <f>I120</f>
        <v>31625039.739999998</v>
      </c>
    </row>
    <row r="119" spans="1:9" ht="31.5" customHeight="1" x14ac:dyDescent="0.2">
      <c r="A119" s="45" t="s">
        <v>241</v>
      </c>
      <c r="B119" s="39" t="s">
        <v>65</v>
      </c>
      <c r="C119" s="40" t="s">
        <v>31</v>
      </c>
      <c r="D119" s="41" t="s">
        <v>27</v>
      </c>
      <c r="E119" s="22" t="s">
        <v>427</v>
      </c>
      <c r="F119" s="42">
        <v>600</v>
      </c>
      <c r="G119" s="59">
        <f t="shared" ref="G119:I120" si="32">G120</f>
        <v>31273717</v>
      </c>
      <c r="H119" s="59">
        <f t="shared" si="32"/>
        <v>31807162.879999999</v>
      </c>
      <c r="I119" s="59">
        <f t="shared" si="32"/>
        <v>31625039.739999998</v>
      </c>
    </row>
    <row r="120" spans="1:9" ht="15.75" customHeight="1" x14ac:dyDescent="0.2">
      <c r="A120" s="45" t="s">
        <v>8</v>
      </c>
      <c r="B120" s="39" t="s">
        <v>65</v>
      </c>
      <c r="C120" s="40" t="s">
        <v>31</v>
      </c>
      <c r="D120" s="41" t="s">
        <v>27</v>
      </c>
      <c r="E120" s="22" t="s">
        <v>427</v>
      </c>
      <c r="F120" s="42">
        <v>610</v>
      </c>
      <c r="G120" s="59">
        <f t="shared" si="32"/>
        <v>31273717</v>
      </c>
      <c r="H120" s="59">
        <f t="shared" si="32"/>
        <v>31807162.879999999</v>
      </c>
      <c r="I120" s="59">
        <f t="shared" si="32"/>
        <v>31625039.739999998</v>
      </c>
    </row>
    <row r="121" spans="1:9" ht="90.75" customHeight="1" x14ac:dyDescent="0.2">
      <c r="A121" s="45" t="s">
        <v>398</v>
      </c>
      <c r="B121" s="48" t="s">
        <v>65</v>
      </c>
      <c r="C121" s="40" t="s">
        <v>31</v>
      </c>
      <c r="D121" s="41" t="s">
        <v>27</v>
      </c>
      <c r="E121" s="22" t="s">
        <v>427</v>
      </c>
      <c r="F121" s="42">
        <v>614</v>
      </c>
      <c r="G121" s="25">
        <v>31273717</v>
      </c>
      <c r="H121" s="25">
        <v>31807162.879999999</v>
      </c>
      <c r="I121" s="25">
        <v>31625039.739999998</v>
      </c>
    </row>
    <row r="122" spans="1:9" ht="37.5" customHeight="1" x14ac:dyDescent="0.2">
      <c r="A122" s="45" t="s">
        <v>84</v>
      </c>
      <c r="B122" s="39" t="s">
        <v>65</v>
      </c>
      <c r="C122" s="40" t="s">
        <v>31</v>
      </c>
      <c r="D122" s="41" t="s">
        <v>27</v>
      </c>
      <c r="E122" s="22" t="s">
        <v>137</v>
      </c>
      <c r="F122" s="22"/>
      <c r="G122" s="59">
        <f>G124</f>
        <v>20281307.41</v>
      </c>
      <c r="H122" s="59">
        <f>H124</f>
        <v>23523159.02</v>
      </c>
      <c r="I122" s="59">
        <f>I124</f>
        <v>23563843.73</v>
      </c>
    </row>
    <row r="123" spans="1:9" ht="42.75" customHeight="1" x14ac:dyDescent="0.2">
      <c r="A123" s="45" t="s">
        <v>241</v>
      </c>
      <c r="B123" s="39" t="s">
        <v>65</v>
      </c>
      <c r="C123" s="40" t="s">
        <v>31</v>
      </c>
      <c r="D123" s="41" t="s">
        <v>27</v>
      </c>
      <c r="E123" s="22" t="s">
        <v>137</v>
      </c>
      <c r="F123" s="22">
        <v>600</v>
      </c>
      <c r="G123" s="25">
        <f t="shared" ref="G123:I124" si="33">G124</f>
        <v>20281307.41</v>
      </c>
      <c r="H123" s="25">
        <f t="shared" si="33"/>
        <v>23523159.02</v>
      </c>
      <c r="I123" s="25">
        <f t="shared" si="33"/>
        <v>23563843.73</v>
      </c>
    </row>
    <row r="124" spans="1:9" ht="12.75" customHeight="1" x14ac:dyDescent="0.2">
      <c r="A124" s="45" t="s">
        <v>8</v>
      </c>
      <c r="B124" s="39" t="s">
        <v>65</v>
      </c>
      <c r="C124" s="40" t="s">
        <v>31</v>
      </c>
      <c r="D124" s="41" t="s">
        <v>27</v>
      </c>
      <c r="E124" s="22" t="s">
        <v>137</v>
      </c>
      <c r="F124" s="22">
        <v>610</v>
      </c>
      <c r="G124" s="25">
        <f t="shared" si="33"/>
        <v>20281307.41</v>
      </c>
      <c r="H124" s="25">
        <f t="shared" si="33"/>
        <v>23523159.02</v>
      </c>
      <c r="I124" s="25">
        <f t="shared" si="33"/>
        <v>23563843.73</v>
      </c>
    </row>
    <row r="125" spans="1:9" ht="70.5" customHeight="1" x14ac:dyDescent="0.2">
      <c r="A125" s="45" t="s">
        <v>398</v>
      </c>
      <c r="B125" s="48" t="s">
        <v>65</v>
      </c>
      <c r="C125" s="40" t="s">
        <v>31</v>
      </c>
      <c r="D125" s="41" t="s">
        <v>27</v>
      </c>
      <c r="E125" s="60" t="s">
        <v>137</v>
      </c>
      <c r="F125" s="54">
        <v>614</v>
      </c>
      <c r="G125" s="25">
        <v>20281307.41</v>
      </c>
      <c r="H125" s="25">
        <v>23523159.02</v>
      </c>
      <c r="I125" s="25">
        <v>23563843.73</v>
      </c>
    </row>
    <row r="126" spans="1:9" ht="62.25" customHeight="1" x14ac:dyDescent="0.2">
      <c r="A126" s="45" t="s">
        <v>263</v>
      </c>
      <c r="B126" s="39" t="s">
        <v>65</v>
      </c>
      <c r="C126" s="40" t="s">
        <v>31</v>
      </c>
      <c r="D126" s="41" t="s">
        <v>27</v>
      </c>
      <c r="E126" s="60" t="s">
        <v>343</v>
      </c>
      <c r="F126" s="42"/>
      <c r="G126" s="59">
        <f>G127</f>
        <v>7759373</v>
      </c>
      <c r="H126" s="59">
        <f>H127</f>
        <v>7891727.1200000001</v>
      </c>
      <c r="I126" s="59">
        <f>I127</f>
        <v>7846540.2600000007</v>
      </c>
    </row>
    <row r="127" spans="1:9" ht="33" customHeight="1" x14ac:dyDescent="0.2">
      <c r="A127" s="45" t="s">
        <v>84</v>
      </c>
      <c r="B127" s="39" t="s">
        <v>65</v>
      </c>
      <c r="C127" s="40" t="s">
        <v>31</v>
      </c>
      <c r="D127" s="41" t="s">
        <v>27</v>
      </c>
      <c r="E127" s="60" t="s">
        <v>269</v>
      </c>
      <c r="F127" s="42"/>
      <c r="G127" s="59">
        <f>G128+G137</f>
        <v>7759373</v>
      </c>
      <c r="H127" s="59">
        <f>H128+H137</f>
        <v>7891727.1200000001</v>
      </c>
      <c r="I127" s="59">
        <f>I128+I137</f>
        <v>7846540.2600000007</v>
      </c>
    </row>
    <row r="128" spans="1:9" ht="31.5" customHeight="1" x14ac:dyDescent="0.2">
      <c r="A128" s="45" t="s">
        <v>241</v>
      </c>
      <c r="B128" s="39" t="s">
        <v>65</v>
      </c>
      <c r="C128" s="40" t="s">
        <v>31</v>
      </c>
      <c r="D128" s="41" t="s">
        <v>27</v>
      </c>
      <c r="E128" s="60" t="s">
        <v>269</v>
      </c>
      <c r="F128" s="54">
        <v>600</v>
      </c>
      <c r="G128" s="59">
        <f>G129+G132+G135</f>
        <v>7565874.4400000004</v>
      </c>
      <c r="H128" s="59">
        <f>H129+H132+H135</f>
        <v>7694941.5700000003</v>
      </c>
      <c r="I128" s="59">
        <f>I129+I132+I135</f>
        <v>7650956.8600000003</v>
      </c>
    </row>
    <row r="129" spans="1:9" ht="21" customHeight="1" x14ac:dyDescent="0.2">
      <c r="A129" s="45" t="s">
        <v>8</v>
      </c>
      <c r="B129" s="39" t="s">
        <v>65</v>
      </c>
      <c r="C129" s="40" t="s">
        <v>31</v>
      </c>
      <c r="D129" s="41" t="s">
        <v>27</v>
      </c>
      <c r="E129" s="60" t="s">
        <v>269</v>
      </c>
      <c r="F129" s="54">
        <v>610</v>
      </c>
      <c r="G129" s="59">
        <f>G130+G131</f>
        <v>7179474.4400000004</v>
      </c>
      <c r="H129" s="59">
        <f>H130+H131</f>
        <v>7301941.5700000003</v>
      </c>
      <c r="I129" s="59">
        <f>I130+I131</f>
        <v>7260156.8600000003</v>
      </c>
    </row>
    <row r="130" spans="1:9" ht="70.5" customHeight="1" x14ac:dyDescent="0.2">
      <c r="A130" s="45" t="s">
        <v>398</v>
      </c>
      <c r="B130" s="48" t="s">
        <v>65</v>
      </c>
      <c r="C130" s="40" t="s">
        <v>31</v>
      </c>
      <c r="D130" s="41" t="s">
        <v>27</v>
      </c>
      <c r="E130" s="60" t="s">
        <v>269</v>
      </c>
      <c r="F130" s="54">
        <v>614</v>
      </c>
      <c r="G130" s="25">
        <v>6986274.4400000004</v>
      </c>
      <c r="H130" s="25">
        <v>7105441.5700000003</v>
      </c>
      <c r="I130" s="25">
        <v>7064756.8600000003</v>
      </c>
    </row>
    <row r="131" spans="1:9" ht="70.5" customHeight="1" x14ac:dyDescent="0.2">
      <c r="A131" s="45" t="s">
        <v>399</v>
      </c>
      <c r="B131" s="48" t="s">
        <v>65</v>
      </c>
      <c r="C131" s="40" t="s">
        <v>31</v>
      </c>
      <c r="D131" s="41" t="s">
        <v>27</v>
      </c>
      <c r="E131" s="60" t="s">
        <v>269</v>
      </c>
      <c r="F131" s="54">
        <v>615</v>
      </c>
      <c r="G131" s="25">
        <v>193200</v>
      </c>
      <c r="H131" s="25">
        <v>196500</v>
      </c>
      <c r="I131" s="25">
        <v>195400</v>
      </c>
    </row>
    <row r="132" spans="1:9" ht="20.25" customHeight="1" x14ac:dyDescent="0.2">
      <c r="A132" s="45" t="s">
        <v>264</v>
      </c>
      <c r="B132" s="39" t="s">
        <v>65</v>
      </c>
      <c r="C132" s="40" t="s">
        <v>31</v>
      </c>
      <c r="D132" s="41" t="s">
        <v>27</v>
      </c>
      <c r="E132" s="60" t="s">
        <v>269</v>
      </c>
      <c r="F132" s="54">
        <v>620</v>
      </c>
      <c r="G132" s="59">
        <f>G133+G134</f>
        <v>193200</v>
      </c>
      <c r="H132" s="59">
        <f>H133+H134</f>
        <v>196500</v>
      </c>
      <c r="I132" s="59">
        <f>I133+I134</f>
        <v>195400</v>
      </c>
    </row>
    <row r="133" spans="1:9" ht="21.75" customHeight="1" x14ac:dyDescent="0.2">
      <c r="A133" s="45" t="s">
        <v>265</v>
      </c>
      <c r="B133" s="39" t="s">
        <v>65</v>
      </c>
      <c r="C133" s="40" t="s">
        <v>31</v>
      </c>
      <c r="D133" s="41" t="s">
        <v>27</v>
      </c>
      <c r="E133" s="60" t="s">
        <v>269</v>
      </c>
      <c r="F133" s="54">
        <v>623</v>
      </c>
      <c r="G133" s="59">
        <v>0</v>
      </c>
      <c r="H133" s="59">
        <v>0</v>
      </c>
      <c r="I133" s="59">
        <v>0</v>
      </c>
    </row>
    <row r="134" spans="1:9" ht="79.5" customHeight="1" x14ac:dyDescent="0.2">
      <c r="A134" s="45" t="s">
        <v>400</v>
      </c>
      <c r="B134" s="48" t="s">
        <v>65</v>
      </c>
      <c r="C134" s="40" t="s">
        <v>31</v>
      </c>
      <c r="D134" s="41" t="s">
        <v>27</v>
      </c>
      <c r="E134" s="60" t="s">
        <v>269</v>
      </c>
      <c r="F134" s="54">
        <v>625</v>
      </c>
      <c r="G134" s="25">
        <v>193200</v>
      </c>
      <c r="H134" s="25">
        <v>196500</v>
      </c>
      <c r="I134" s="25">
        <v>195400</v>
      </c>
    </row>
    <row r="135" spans="1:9" ht="49.5" customHeight="1" x14ac:dyDescent="0.2">
      <c r="A135" s="45" t="s">
        <v>266</v>
      </c>
      <c r="B135" s="39" t="s">
        <v>65</v>
      </c>
      <c r="C135" s="40" t="s">
        <v>31</v>
      </c>
      <c r="D135" s="41" t="s">
        <v>27</v>
      </c>
      <c r="E135" s="60" t="s">
        <v>269</v>
      </c>
      <c r="F135" s="54">
        <v>630</v>
      </c>
      <c r="G135" s="59">
        <f>G136</f>
        <v>193200</v>
      </c>
      <c r="H135" s="59">
        <f>H136</f>
        <v>196500</v>
      </c>
      <c r="I135" s="59">
        <f>I136</f>
        <v>195400</v>
      </c>
    </row>
    <row r="136" spans="1:9" ht="55.5" customHeight="1" x14ac:dyDescent="0.2">
      <c r="A136" s="45" t="s">
        <v>401</v>
      </c>
      <c r="B136" s="48" t="s">
        <v>65</v>
      </c>
      <c r="C136" s="40" t="s">
        <v>31</v>
      </c>
      <c r="D136" s="41" t="s">
        <v>27</v>
      </c>
      <c r="E136" s="60" t="s">
        <v>269</v>
      </c>
      <c r="F136" s="54">
        <v>635</v>
      </c>
      <c r="G136" s="25">
        <v>193200</v>
      </c>
      <c r="H136" s="25">
        <v>196500</v>
      </c>
      <c r="I136" s="25">
        <v>195400</v>
      </c>
    </row>
    <row r="137" spans="1:9" ht="12.75" customHeight="1" x14ac:dyDescent="0.2">
      <c r="A137" s="45" t="s">
        <v>244</v>
      </c>
      <c r="B137" s="39" t="s">
        <v>65</v>
      </c>
      <c r="C137" s="40" t="s">
        <v>31</v>
      </c>
      <c r="D137" s="41" t="s">
        <v>27</v>
      </c>
      <c r="E137" s="60" t="s">
        <v>269</v>
      </c>
      <c r="F137" s="54">
        <v>800</v>
      </c>
      <c r="G137" s="59">
        <f t="shared" ref="G137:I138" si="34">G138</f>
        <v>193498.56</v>
      </c>
      <c r="H137" s="59">
        <f t="shared" si="34"/>
        <v>196785.55</v>
      </c>
      <c r="I137" s="59">
        <f t="shared" si="34"/>
        <v>195583.4</v>
      </c>
    </row>
    <row r="138" spans="1:9" ht="50.25" customHeight="1" x14ac:dyDescent="0.2">
      <c r="A138" s="45" t="s">
        <v>268</v>
      </c>
      <c r="B138" s="39" t="s">
        <v>65</v>
      </c>
      <c r="C138" s="40" t="s">
        <v>31</v>
      </c>
      <c r="D138" s="41" t="s">
        <v>27</v>
      </c>
      <c r="E138" s="60" t="s">
        <v>269</v>
      </c>
      <c r="F138" s="54">
        <v>810</v>
      </c>
      <c r="G138" s="59">
        <f t="shared" si="34"/>
        <v>193498.56</v>
      </c>
      <c r="H138" s="59">
        <f t="shared" si="34"/>
        <v>196785.55</v>
      </c>
      <c r="I138" s="59">
        <f t="shared" si="34"/>
        <v>195583.4</v>
      </c>
    </row>
    <row r="139" spans="1:9" ht="62.25" customHeight="1" x14ac:dyDescent="0.2">
      <c r="A139" s="45" t="s">
        <v>401</v>
      </c>
      <c r="B139" s="48" t="s">
        <v>65</v>
      </c>
      <c r="C139" s="40" t="s">
        <v>31</v>
      </c>
      <c r="D139" s="41" t="s">
        <v>27</v>
      </c>
      <c r="E139" s="60" t="s">
        <v>269</v>
      </c>
      <c r="F139" s="54">
        <v>816</v>
      </c>
      <c r="G139" s="25">
        <v>193498.56</v>
      </c>
      <c r="H139" s="25">
        <v>196785.55</v>
      </c>
      <c r="I139" s="25">
        <v>195583.4</v>
      </c>
    </row>
    <row r="140" spans="1:9" ht="24.75" customHeight="1" x14ac:dyDescent="0.2">
      <c r="A140" s="45" t="s">
        <v>525</v>
      </c>
      <c r="B140" s="48" t="s">
        <v>65</v>
      </c>
      <c r="C140" s="40" t="s">
        <v>31</v>
      </c>
      <c r="D140" s="41" t="s">
        <v>27</v>
      </c>
      <c r="E140" s="60" t="s">
        <v>523</v>
      </c>
      <c r="F140" s="54"/>
      <c r="G140" s="59">
        <f>G141+G145+G149</f>
        <v>3616893.89</v>
      </c>
      <c r="H140" s="59">
        <f>H141+H145+H149</f>
        <v>0</v>
      </c>
      <c r="I140" s="59">
        <f>I141+I145+I149</f>
        <v>0</v>
      </c>
    </row>
    <row r="141" spans="1:9" ht="24.75" customHeight="1" x14ac:dyDescent="0.2">
      <c r="A141" s="45" t="s">
        <v>553</v>
      </c>
      <c r="B141" s="48" t="s">
        <v>65</v>
      </c>
      <c r="C141" s="40" t="s">
        <v>31</v>
      </c>
      <c r="D141" s="41" t="s">
        <v>27</v>
      </c>
      <c r="E141" s="60" t="s">
        <v>551</v>
      </c>
      <c r="F141" s="54"/>
      <c r="G141" s="59">
        <f t="shared" ref="G141:G142" si="35">G142</f>
        <v>180844.69</v>
      </c>
      <c r="H141" s="59">
        <f t="shared" ref="H141:H142" si="36">H142</f>
        <v>0</v>
      </c>
      <c r="I141" s="59">
        <f t="shared" ref="I141:I142" si="37">I142</f>
        <v>0</v>
      </c>
    </row>
    <row r="142" spans="1:9" ht="24.75" customHeight="1" x14ac:dyDescent="0.2">
      <c r="A142" s="45" t="s">
        <v>241</v>
      </c>
      <c r="B142" s="48" t="s">
        <v>65</v>
      </c>
      <c r="C142" s="40" t="s">
        <v>31</v>
      </c>
      <c r="D142" s="41" t="s">
        <v>27</v>
      </c>
      <c r="E142" s="60" t="s">
        <v>551</v>
      </c>
      <c r="F142" s="54">
        <v>600</v>
      </c>
      <c r="G142" s="59">
        <f t="shared" si="35"/>
        <v>180844.69</v>
      </c>
      <c r="H142" s="59">
        <f t="shared" si="36"/>
        <v>0</v>
      </c>
      <c r="I142" s="59">
        <f t="shared" si="37"/>
        <v>0</v>
      </c>
    </row>
    <row r="143" spans="1:9" ht="24.75" customHeight="1" x14ac:dyDescent="0.2">
      <c r="A143" s="45" t="s">
        <v>8</v>
      </c>
      <c r="B143" s="48" t="s">
        <v>65</v>
      </c>
      <c r="C143" s="40" t="s">
        <v>31</v>
      </c>
      <c r="D143" s="41" t="s">
        <v>27</v>
      </c>
      <c r="E143" s="60" t="s">
        <v>551</v>
      </c>
      <c r="F143" s="54">
        <v>610</v>
      </c>
      <c r="G143" s="59">
        <f>G144</f>
        <v>180844.69</v>
      </c>
      <c r="H143" s="59">
        <f>H144</f>
        <v>0</v>
      </c>
      <c r="I143" s="59">
        <f>I144</f>
        <v>0</v>
      </c>
    </row>
    <row r="144" spans="1:9" ht="24.75" customHeight="1" x14ac:dyDescent="0.2">
      <c r="A144" s="45" t="s">
        <v>6</v>
      </c>
      <c r="B144" s="48" t="s">
        <v>65</v>
      </c>
      <c r="C144" s="40" t="s">
        <v>31</v>
      </c>
      <c r="D144" s="41" t="s">
        <v>27</v>
      </c>
      <c r="E144" s="60" t="s">
        <v>551</v>
      </c>
      <c r="F144" s="54">
        <v>612</v>
      </c>
      <c r="G144" s="59">
        <v>180844.69</v>
      </c>
      <c r="H144" s="59"/>
      <c r="I144" s="59"/>
    </row>
    <row r="145" spans="1:12" ht="24.75" customHeight="1" x14ac:dyDescent="0.2">
      <c r="A145" s="45" t="s">
        <v>525</v>
      </c>
      <c r="B145" s="48" t="s">
        <v>65</v>
      </c>
      <c r="C145" s="40" t="s">
        <v>31</v>
      </c>
      <c r="D145" s="41" t="s">
        <v>27</v>
      </c>
      <c r="E145" s="60" t="s">
        <v>524</v>
      </c>
      <c r="F145" s="54"/>
      <c r="G145" s="59">
        <f t="shared" ref="G145:G146" si="38">G146</f>
        <v>3255204.5</v>
      </c>
      <c r="H145" s="59">
        <f t="shared" ref="H145:H146" si="39">H146</f>
        <v>0</v>
      </c>
      <c r="I145" s="59">
        <f t="shared" ref="I145:I146" si="40">I146</f>
        <v>0</v>
      </c>
    </row>
    <row r="146" spans="1:12" ht="24.75" customHeight="1" x14ac:dyDescent="0.2">
      <c r="A146" s="45" t="s">
        <v>241</v>
      </c>
      <c r="B146" s="48" t="s">
        <v>65</v>
      </c>
      <c r="C146" s="40" t="s">
        <v>31</v>
      </c>
      <c r="D146" s="41" t="s">
        <v>27</v>
      </c>
      <c r="E146" s="60" t="s">
        <v>524</v>
      </c>
      <c r="F146" s="54">
        <v>600</v>
      </c>
      <c r="G146" s="59">
        <f t="shared" si="38"/>
        <v>3255204.5</v>
      </c>
      <c r="H146" s="59">
        <f t="shared" si="39"/>
        <v>0</v>
      </c>
      <c r="I146" s="59">
        <f t="shared" si="40"/>
        <v>0</v>
      </c>
    </row>
    <row r="147" spans="1:12" ht="24.75" customHeight="1" x14ac:dyDescent="0.2">
      <c r="A147" s="45" t="s">
        <v>8</v>
      </c>
      <c r="B147" s="48" t="s">
        <v>65</v>
      </c>
      <c r="C147" s="40" t="s">
        <v>31</v>
      </c>
      <c r="D147" s="41" t="s">
        <v>27</v>
      </c>
      <c r="E147" s="60" t="s">
        <v>524</v>
      </c>
      <c r="F147" s="54">
        <v>610</v>
      </c>
      <c r="G147" s="59">
        <f>G148</f>
        <v>3255204.5</v>
      </c>
      <c r="H147" s="59">
        <f>H148</f>
        <v>0</v>
      </c>
      <c r="I147" s="59">
        <f>I148</f>
        <v>0</v>
      </c>
    </row>
    <row r="148" spans="1:12" ht="24.75" customHeight="1" x14ac:dyDescent="0.2">
      <c r="A148" s="45" t="s">
        <v>6</v>
      </c>
      <c r="B148" s="48" t="s">
        <v>65</v>
      </c>
      <c r="C148" s="40" t="s">
        <v>31</v>
      </c>
      <c r="D148" s="41" t="s">
        <v>27</v>
      </c>
      <c r="E148" s="60" t="s">
        <v>524</v>
      </c>
      <c r="F148" s="54">
        <v>612</v>
      </c>
      <c r="G148" s="59">
        <v>3255204.5</v>
      </c>
      <c r="H148" s="59"/>
      <c r="I148" s="59"/>
    </row>
    <row r="149" spans="1:12" ht="41.25" customHeight="1" x14ac:dyDescent="0.2">
      <c r="A149" s="45" t="s">
        <v>552</v>
      </c>
      <c r="B149" s="48" t="s">
        <v>65</v>
      </c>
      <c r="C149" s="40" t="s">
        <v>31</v>
      </c>
      <c r="D149" s="41" t="s">
        <v>27</v>
      </c>
      <c r="E149" s="60" t="s">
        <v>550</v>
      </c>
      <c r="F149" s="54"/>
      <c r="G149" s="59">
        <f t="shared" ref="G149:G150" si="41">G150</f>
        <v>180844.7</v>
      </c>
      <c r="H149" s="59">
        <f t="shared" ref="H149:H150" si="42">H150</f>
        <v>0</v>
      </c>
      <c r="I149" s="59">
        <f t="shared" ref="I149:I150" si="43">I150</f>
        <v>0</v>
      </c>
    </row>
    <row r="150" spans="1:12" ht="31.5" customHeight="1" x14ac:dyDescent="0.2">
      <c r="A150" s="45" t="s">
        <v>241</v>
      </c>
      <c r="B150" s="48" t="s">
        <v>65</v>
      </c>
      <c r="C150" s="40" t="s">
        <v>31</v>
      </c>
      <c r="D150" s="41" t="s">
        <v>27</v>
      </c>
      <c r="E150" s="60" t="s">
        <v>550</v>
      </c>
      <c r="F150" s="54">
        <v>600</v>
      </c>
      <c r="G150" s="59">
        <f t="shared" si="41"/>
        <v>180844.7</v>
      </c>
      <c r="H150" s="59">
        <f t="shared" si="42"/>
        <v>0</v>
      </c>
      <c r="I150" s="59">
        <f t="shared" si="43"/>
        <v>0</v>
      </c>
    </row>
    <row r="151" spans="1:12" ht="24.75" customHeight="1" x14ac:dyDescent="0.2">
      <c r="A151" s="45" t="s">
        <v>8</v>
      </c>
      <c r="B151" s="48" t="s">
        <v>65</v>
      </c>
      <c r="C151" s="40" t="s">
        <v>31</v>
      </c>
      <c r="D151" s="41" t="s">
        <v>27</v>
      </c>
      <c r="E151" s="60" t="s">
        <v>550</v>
      </c>
      <c r="F151" s="54">
        <v>610</v>
      </c>
      <c r="G151" s="59">
        <f>G152</f>
        <v>180844.7</v>
      </c>
      <c r="H151" s="59">
        <f>H152</f>
        <v>0</v>
      </c>
      <c r="I151" s="59">
        <f>I152</f>
        <v>0</v>
      </c>
    </row>
    <row r="152" spans="1:12" ht="24.75" customHeight="1" x14ac:dyDescent="0.2">
      <c r="A152" s="45" t="s">
        <v>6</v>
      </c>
      <c r="B152" s="48" t="s">
        <v>65</v>
      </c>
      <c r="C152" s="40" t="s">
        <v>31</v>
      </c>
      <c r="D152" s="41" t="s">
        <v>27</v>
      </c>
      <c r="E152" s="60" t="s">
        <v>550</v>
      </c>
      <c r="F152" s="54">
        <v>612</v>
      </c>
      <c r="G152" s="59">
        <v>180844.7</v>
      </c>
      <c r="H152" s="59"/>
      <c r="I152" s="59"/>
    </row>
    <row r="153" spans="1:12" s="10" customFormat="1" ht="19.5" customHeight="1" x14ac:dyDescent="0.2">
      <c r="A153" s="61" t="s">
        <v>252</v>
      </c>
      <c r="B153" s="27" t="s">
        <v>65</v>
      </c>
      <c r="C153" s="32" t="s">
        <v>31</v>
      </c>
      <c r="D153" s="57" t="s">
        <v>31</v>
      </c>
      <c r="E153" s="28"/>
      <c r="F153" s="28"/>
      <c r="G153" s="62">
        <f t="shared" ref="G153:I156" si="44">G154</f>
        <v>171912.17</v>
      </c>
      <c r="H153" s="62">
        <f t="shared" si="44"/>
        <v>171912.17</v>
      </c>
      <c r="I153" s="62">
        <f t="shared" si="44"/>
        <v>171912.17</v>
      </c>
      <c r="J153" s="46"/>
      <c r="K153" s="46"/>
      <c r="L153" s="46"/>
    </row>
    <row r="154" spans="1:12" ht="45" customHeight="1" x14ac:dyDescent="0.2">
      <c r="A154" s="63" t="s">
        <v>299</v>
      </c>
      <c r="B154" s="39" t="s">
        <v>65</v>
      </c>
      <c r="C154" s="40" t="s">
        <v>31</v>
      </c>
      <c r="D154" s="64" t="s">
        <v>31</v>
      </c>
      <c r="E154" s="22" t="s">
        <v>143</v>
      </c>
      <c r="F154" s="22"/>
      <c r="G154" s="59">
        <f t="shared" si="44"/>
        <v>171912.17</v>
      </c>
      <c r="H154" s="59">
        <f t="shared" si="44"/>
        <v>171912.17</v>
      </c>
      <c r="I154" s="59">
        <f t="shared" si="44"/>
        <v>171912.17</v>
      </c>
    </row>
    <row r="155" spans="1:12" ht="25.5" x14ac:dyDescent="0.2">
      <c r="A155" s="65" t="s">
        <v>349</v>
      </c>
      <c r="B155" s="39" t="s">
        <v>65</v>
      </c>
      <c r="C155" s="40" t="s">
        <v>31</v>
      </c>
      <c r="D155" s="64" t="s">
        <v>31</v>
      </c>
      <c r="E155" s="22" t="s">
        <v>173</v>
      </c>
      <c r="F155" s="22"/>
      <c r="G155" s="59">
        <f t="shared" ref="G155:G158" si="45">G156</f>
        <v>171912.17</v>
      </c>
      <c r="H155" s="59">
        <f t="shared" si="44"/>
        <v>171912.17</v>
      </c>
      <c r="I155" s="59">
        <f t="shared" si="44"/>
        <v>171912.17</v>
      </c>
    </row>
    <row r="156" spans="1:12" ht="38.25" customHeight="1" x14ac:dyDescent="0.2">
      <c r="A156" s="65" t="s">
        <v>468</v>
      </c>
      <c r="B156" s="48" t="s">
        <v>65</v>
      </c>
      <c r="C156" s="40" t="s">
        <v>31</v>
      </c>
      <c r="D156" s="64" t="s">
        <v>31</v>
      </c>
      <c r="E156" s="22" t="s">
        <v>467</v>
      </c>
      <c r="F156" s="22"/>
      <c r="G156" s="59">
        <f t="shared" si="45"/>
        <v>171912.17</v>
      </c>
      <c r="H156" s="59">
        <f t="shared" si="44"/>
        <v>171912.17</v>
      </c>
      <c r="I156" s="59">
        <f t="shared" si="44"/>
        <v>171912.17</v>
      </c>
    </row>
    <row r="157" spans="1:12" ht="25.5" x14ac:dyDescent="0.2">
      <c r="A157" s="65" t="s">
        <v>241</v>
      </c>
      <c r="B157" s="48" t="s">
        <v>65</v>
      </c>
      <c r="C157" s="40" t="s">
        <v>31</v>
      </c>
      <c r="D157" s="64" t="s">
        <v>31</v>
      </c>
      <c r="E157" s="22" t="s">
        <v>467</v>
      </c>
      <c r="F157" s="22">
        <v>600</v>
      </c>
      <c r="G157" s="59">
        <f t="shared" si="45"/>
        <v>171912.17</v>
      </c>
      <c r="H157" s="59">
        <f>H158</f>
        <v>171912.17</v>
      </c>
      <c r="I157" s="59">
        <f>I158</f>
        <v>171912.17</v>
      </c>
    </row>
    <row r="158" spans="1:12" x14ac:dyDescent="0.2">
      <c r="A158" s="65" t="s">
        <v>8</v>
      </c>
      <c r="B158" s="48" t="s">
        <v>65</v>
      </c>
      <c r="C158" s="40" t="s">
        <v>31</v>
      </c>
      <c r="D158" s="64" t="s">
        <v>31</v>
      </c>
      <c r="E158" s="22" t="s">
        <v>467</v>
      </c>
      <c r="F158" s="22">
        <v>610</v>
      </c>
      <c r="G158" s="59">
        <f t="shared" si="45"/>
        <v>171912.17</v>
      </c>
      <c r="H158" s="59">
        <f>H159</f>
        <v>171912.17</v>
      </c>
      <c r="I158" s="59">
        <f>I159</f>
        <v>171912.17</v>
      </c>
    </row>
    <row r="159" spans="1:12" x14ac:dyDescent="0.2">
      <c r="A159" s="65" t="s">
        <v>15</v>
      </c>
      <c r="B159" s="48" t="s">
        <v>65</v>
      </c>
      <c r="C159" s="40" t="s">
        <v>31</v>
      </c>
      <c r="D159" s="64" t="s">
        <v>31</v>
      </c>
      <c r="E159" s="22" t="s">
        <v>467</v>
      </c>
      <c r="F159" s="22">
        <v>612</v>
      </c>
      <c r="G159" s="25">
        <v>171912.17</v>
      </c>
      <c r="H159" s="25">
        <v>171912.17</v>
      </c>
      <c r="I159" s="25">
        <v>171912.17</v>
      </c>
    </row>
    <row r="160" spans="1:12" s="10" customFormat="1" ht="21" customHeight="1" x14ac:dyDescent="0.2">
      <c r="A160" s="36" t="s">
        <v>39</v>
      </c>
      <c r="B160" s="27" t="s">
        <v>65</v>
      </c>
      <c r="C160" s="32" t="s">
        <v>31</v>
      </c>
      <c r="D160" s="57" t="s">
        <v>23</v>
      </c>
      <c r="E160" s="28"/>
      <c r="F160" s="28"/>
      <c r="G160" s="37">
        <f>G161</f>
        <v>19792607.649999999</v>
      </c>
      <c r="H160" s="37">
        <f>H161</f>
        <v>19908532.02</v>
      </c>
      <c r="I160" s="37">
        <f>I161</f>
        <v>20144216.280000001</v>
      </c>
    </row>
    <row r="161" spans="1:9" ht="42.75" customHeight="1" x14ac:dyDescent="0.2">
      <c r="A161" s="38" t="s">
        <v>298</v>
      </c>
      <c r="B161" s="39" t="s">
        <v>65</v>
      </c>
      <c r="C161" s="40" t="s">
        <v>31</v>
      </c>
      <c r="D161" s="40" t="s">
        <v>23</v>
      </c>
      <c r="E161" s="22" t="s">
        <v>131</v>
      </c>
      <c r="F161" s="22"/>
      <c r="G161" s="25">
        <f>G162+G181</f>
        <v>19792607.649999999</v>
      </c>
      <c r="H161" s="25">
        <f>H162+H181</f>
        <v>19908532.02</v>
      </c>
      <c r="I161" s="25">
        <f>I162+I181</f>
        <v>20144216.280000001</v>
      </c>
    </row>
    <row r="162" spans="1:9" ht="33.75" customHeight="1" x14ac:dyDescent="0.2">
      <c r="A162" s="45" t="s">
        <v>126</v>
      </c>
      <c r="B162" s="39" t="s">
        <v>65</v>
      </c>
      <c r="C162" s="40" t="s">
        <v>31</v>
      </c>
      <c r="D162" s="40" t="s">
        <v>23</v>
      </c>
      <c r="E162" s="40" t="s">
        <v>141</v>
      </c>
      <c r="F162" s="40"/>
      <c r="G162" s="25">
        <f>G163+G174</f>
        <v>15063627.84</v>
      </c>
      <c r="H162" s="25">
        <f>H163+H174</f>
        <v>15075055.84</v>
      </c>
      <c r="I162" s="25">
        <f>I163+I174</f>
        <v>15212825.119999999</v>
      </c>
    </row>
    <row r="163" spans="1:9" ht="36.75" customHeight="1" x14ac:dyDescent="0.2">
      <c r="A163" s="65" t="s">
        <v>88</v>
      </c>
      <c r="B163" s="39" t="s">
        <v>65</v>
      </c>
      <c r="C163" s="40" t="s">
        <v>31</v>
      </c>
      <c r="D163" s="40" t="s">
        <v>23</v>
      </c>
      <c r="E163" s="40" t="s">
        <v>142</v>
      </c>
      <c r="F163" s="56"/>
      <c r="G163" s="25">
        <f>G165+G170+G173</f>
        <v>14777927.84</v>
      </c>
      <c r="H163" s="25">
        <f>H165+H170+H173</f>
        <v>14777927.84</v>
      </c>
      <c r="I163" s="25">
        <f>I165+I170+I173</f>
        <v>14915697.119999999</v>
      </c>
    </row>
    <row r="164" spans="1:9" ht="79.5" customHeight="1" x14ac:dyDescent="0.2">
      <c r="A164" s="65" t="s">
        <v>243</v>
      </c>
      <c r="B164" s="39" t="s">
        <v>65</v>
      </c>
      <c r="C164" s="40" t="s">
        <v>31</v>
      </c>
      <c r="D164" s="40" t="s">
        <v>23</v>
      </c>
      <c r="E164" s="40" t="s">
        <v>142</v>
      </c>
      <c r="F164" s="39">
        <v>100</v>
      </c>
      <c r="G164" s="25">
        <f>G165</f>
        <v>14067927.84</v>
      </c>
      <c r="H164" s="25">
        <f>H165</f>
        <v>14067927.84</v>
      </c>
      <c r="I164" s="25">
        <f>I165</f>
        <v>14205697.119999999</v>
      </c>
    </row>
    <row r="165" spans="1:9" ht="42.75" customHeight="1" x14ac:dyDescent="0.2">
      <c r="A165" s="65" t="s">
        <v>83</v>
      </c>
      <c r="B165" s="39" t="s">
        <v>65</v>
      </c>
      <c r="C165" s="40" t="s">
        <v>31</v>
      </c>
      <c r="D165" s="40" t="s">
        <v>23</v>
      </c>
      <c r="E165" s="40" t="s">
        <v>142</v>
      </c>
      <c r="F165" s="39">
        <v>120</v>
      </c>
      <c r="G165" s="25">
        <f>G166+G167+G168</f>
        <v>14067927.84</v>
      </c>
      <c r="H165" s="25">
        <f>H166+H167+H168</f>
        <v>14067927.84</v>
      </c>
      <c r="I165" s="25">
        <f>I166+I167+I168</f>
        <v>14205697.119999999</v>
      </c>
    </row>
    <row r="166" spans="1:9" ht="40.5" customHeight="1" x14ac:dyDescent="0.2">
      <c r="A166" s="65" t="s">
        <v>147</v>
      </c>
      <c r="B166" s="39" t="s">
        <v>65</v>
      </c>
      <c r="C166" s="40" t="s">
        <v>31</v>
      </c>
      <c r="D166" s="40" t="s">
        <v>23</v>
      </c>
      <c r="E166" s="40" t="s">
        <v>142</v>
      </c>
      <c r="F166" s="39">
        <v>121</v>
      </c>
      <c r="G166" s="25">
        <v>10581357.789999999</v>
      </c>
      <c r="H166" s="25">
        <v>10581357.789999999</v>
      </c>
      <c r="I166" s="25">
        <v>10687171.369999999</v>
      </c>
    </row>
    <row r="167" spans="1:9" ht="44.25" customHeight="1" x14ac:dyDescent="0.2">
      <c r="A167" s="65" t="s">
        <v>105</v>
      </c>
      <c r="B167" s="39" t="s">
        <v>65</v>
      </c>
      <c r="C167" s="40" t="s">
        <v>31</v>
      </c>
      <c r="D167" s="40" t="s">
        <v>23</v>
      </c>
      <c r="E167" s="40" t="s">
        <v>142</v>
      </c>
      <c r="F167" s="39">
        <v>122</v>
      </c>
      <c r="G167" s="25">
        <v>291000</v>
      </c>
      <c r="H167" s="25">
        <v>291000</v>
      </c>
      <c r="I167" s="25">
        <v>291000</v>
      </c>
    </row>
    <row r="168" spans="1:9" ht="47.25" customHeight="1" x14ac:dyDescent="0.2">
      <c r="A168" s="65" t="s">
        <v>146</v>
      </c>
      <c r="B168" s="39" t="s">
        <v>65</v>
      </c>
      <c r="C168" s="40" t="s">
        <v>31</v>
      </c>
      <c r="D168" s="40" t="s">
        <v>23</v>
      </c>
      <c r="E168" s="40" t="s">
        <v>142</v>
      </c>
      <c r="F168" s="39">
        <v>129</v>
      </c>
      <c r="G168" s="25">
        <v>3195570.05</v>
      </c>
      <c r="H168" s="25">
        <v>3195570.05</v>
      </c>
      <c r="I168" s="25">
        <v>3227525.75</v>
      </c>
    </row>
    <row r="169" spans="1:9" ht="25.5" customHeight="1" x14ac:dyDescent="0.2">
      <c r="A169" s="65" t="s">
        <v>240</v>
      </c>
      <c r="B169" s="39" t="s">
        <v>65</v>
      </c>
      <c r="C169" s="40" t="s">
        <v>31</v>
      </c>
      <c r="D169" s="40" t="s">
        <v>23</v>
      </c>
      <c r="E169" s="40" t="s">
        <v>142</v>
      </c>
      <c r="F169" s="39">
        <v>200</v>
      </c>
      <c r="G169" s="25">
        <f t="shared" ref="G169:I170" si="46">G170</f>
        <v>700000</v>
      </c>
      <c r="H169" s="25">
        <f t="shared" si="46"/>
        <v>700000</v>
      </c>
      <c r="I169" s="25">
        <f t="shared" si="46"/>
        <v>700000</v>
      </c>
    </row>
    <row r="170" spans="1:9" ht="25.5" customHeight="1" x14ac:dyDescent="0.2">
      <c r="A170" s="65" t="s">
        <v>82</v>
      </c>
      <c r="B170" s="39" t="s">
        <v>65</v>
      </c>
      <c r="C170" s="40" t="s">
        <v>31</v>
      </c>
      <c r="D170" s="40" t="s">
        <v>23</v>
      </c>
      <c r="E170" s="40" t="s">
        <v>142</v>
      </c>
      <c r="F170" s="39">
        <v>240</v>
      </c>
      <c r="G170" s="25">
        <f t="shared" si="46"/>
        <v>700000</v>
      </c>
      <c r="H170" s="25">
        <f t="shared" si="46"/>
        <v>700000</v>
      </c>
      <c r="I170" s="25">
        <f t="shared" si="46"/>
        <v>700000</v>
      </c>
    </row>
    <row r="171" spans="1:9" ht="12.75" customHeight="1" x14ac:dyDescent="0.2">
      <c r="A171" s="65" t="s">
        <v>227</v>
      </c>
      <c r="B171" s="39" t="s">
        <v>65</v>
      </c>
      <c r="C171" s="40" t="s">
        <v>31</v>
      </c>
      <c r="D171" s="40" t="s">
        <v>23</v>
      </c>
      <c r="E171" s="40" t="s">
        <v>142</v>
      </c>
      <c r="F171" s="39">
        <v>244</v>
      </c>
      <c r="G171" s="25">
        <v>700000</v>
      </c>
      <c r="H171" s="25">
        <v>700000</v>
      </c>
      <c r="I171" s="25">
        <v>700000</v>
      </c>
    </row>
    <row r="172" spans="1:9" ht="12.75" customHeight="1" x14ac:dyDescent="0.2">
      <c r="A172" s="65" t="s">
        <v>244</v>
      </c>
      <c r="B172" s="39" t="s">
        <v>65</v>
      </c>
      <c r="C172" s="40" t="s">
        <v>31</v>
      </c>
      <c r="D172" s="40" t="s">
        <v>23</v>
      </c>
      <c r="E172" s="40" t="s">
        <v>142</v>
      </c>
      <c r="F172" s="39">
        <v>800</v>
      </c>
      <c r="G172" s="25">
        <f>G173</f>
        <v>10000</v>
      </c>
      <c r="H172" s="25">
        <f>H173</f>
        <v>10000</v>
      </c>
      <c r="I172" s="25">
        <f>I173</f>
        <v>10000</v>
      </c>
    </row>
    <row r="173" spans="1:9" ht="12.75" customHeight="1" x14ac:dyDescent="0.2">
      <c r="A173" s="65" t="s">
        <v>14</v>
      </c>
      <c r="B173" s="39" t="s">
        <v>65</v>
      </c>
      <c r="C173" s="40" t="s">
        <v>31</v>
      </c>
      <c r="D173" s="40" t="s">
        <v>23</v>
      </c>
      <c r="E173" s="40" t="s">
        <v>142</v>
      </c>
      <c r="F173" s="39">
        <v>850</v>
      </c>
      <c r="G173" s="25">
        <v>10000</v>
      </c>
      <c r="H173" s="25">
        <v>10000</v>
      </c>
      <c r="I173" s="25">
        <v>10000</v>
      </c>
    </row>
    <row r="174" spans="1:9" ht="12.75" customHeight="1" x14ac:dyDescent="0.2">
      <c r="A174" s="65" t="s">
        <v>86</v>
      </c>
      <c r="B174" s="39" t="s">
        <v>65</v>
      </c>
      <c r="C174" s="40" t="s">
        <v>31</v>
      </c>
      <c r="D174" s="40" t="s">
        <v>23</v>
      </c>
      <c r="E174" s="22" t="s">
        <v>281</v>
      </c>
      <c r="F174" s="40"/>
      <c r="G174" s="25">
        <f>G176+G179</f>
        <v>285700</v>
      </c>
      <c r="H174" s="25">
        <f>H176+H179</f>
        <v>297128</v>
      </c>
      <c r="I174" s="25">
        <f>I176+I179</f>
        <v>297128</v>
      </c>
    </row>
    <row r="175" spans="1:9" ht="78.75" customHeight="1" x14ac:dyDescent="0.2">
      <c r="A175" s="65" t="s">
        <v>243</v>
      </c>
      <c r="B175" s="39" t="s">
        <v>65</v>
      </c>
      <c r="C175" s="40" t="s">
        <v>31</v>
      </c>
      <c r="D175" s="40" t="s">
        <v>23</v>
      </c>
      <c r="E175" s="22" t="s">
        <v>281</v>
      </c>
      <c r="F175" s="40" t="s">
        <v>245</v>
      </c>
      <c r="G175" s="25">
        <f t="shared" ref="G175:I176" si="47">G176</f>
        <v>112200</v>
      </c>
      <c r="H175" s="25">
        <f t="shared" si="47"/>
        <v>116688</v>
      </c>
      <c r="I175" s="25">
        <f t="shared" si="47"/>
        <v>116688</v>
      </c>
    </row>
    <row r="176" spans="1:9" ht="37.5" customHeight="1" x14ac:dyDescent="0.2">
      <c r="A176" s="65" t="s">
        <v>234</v>
      </c>
      <c r="B176" s="39" t="s">
        <v>65</v>
      </c>
      <c r="C176" s="40" t="s">
        <v>31</v>
      </c>
      <c r="D176" s="40" t="s">
        <v>23</v>
      </c>
      <c r="E176" s="22" t="s">
        <v>281</v>
      </c>
      <c r="F176" s="40" t="s">
        <v>233</v>
      </c>
      <c r="G176" s="25">
        <f t="shared" si="47"/>
        <v>112200</v>
      </c>
      <c r="H176" s="25">
        <f t="shared" si="47"/>
        <v>116688</v>
      </c>
      <c r="I176" s="25">
        <f t="shared" si="47"/>
        <v>116688</v>
      </c>
    </row>
    <row r="177" spans="1:9" ht="65.25" customHeight="1" x14ac:dyDescent="0.2">
      <c r="A177" s="45" t="s">
        <v>222</v>
      </c>
      <c r="B177" s="39" t="s">
        <v>65</v>
      </c>
      <c r="C177" s="40" t="s">
        <v>31</v>
      </c>
      <c r="D177" s="40" t="s">
        <v>23</v>
      </c>
      <c r="E177" s="22" t="s">
        <v>281</v>
      </c>
      <c r="F177" s="40" t="s">
        <v>221</v>
      </c>
      <c r="G177" s="25">
        <v>112200</v>
      </c>
      <c r="H177" s="25">
        <v>116688</v>
      </c>
      <c r="I177" s="25">
        <v>116688</v>
      </c>
    </row>
    <row r="178" spans="1:9" ht="39.75" customHeight="1" x14ac:dyDescent="0.2">
      <c r="A178" s="65" t="s">
        <v>240</v>
      </c>
      <c r="B178" s="39" t="s">
        <v>65</v>
      </c>
      <c r="C178" s="40" t="s">
        <v>31</v>
      </c>
      <c r="D178" s="40" t="s">
        <v>23</v>
      </c>
      <c r="E178" s="22" t="s">
        <v>281</v>
      </c>
      <c r="F178" s="22">
        <v>200</v>
      </c>
      <c r="G178" s="25">
        <f t="shared" ref="G178:I179" si="48">G179</f>
        <v>173500</v>
      </c>
      <c r="H178" s="25">
        <f t="shared" si="48"/>
        <v>180440</v>
      </c>
      <c r="I178" s="25">
        <f t="shared" si="48"/>
        <v>180440</v>
      </c>
    </row>
    <row r="179" spans="1:9" ht="43.5" customHeight="1" x14ac:dyDescent="0.2">
      <c r="A179" s="65" t="s">
        <v>82</v>
      </c>
      <c r="B179" s="39" t="s">
        <v>65</v>
      </c>
      <c r="C179" s="40" t="s">
        <v>31</v>
      </c>
      <c r="D179" s="40" t="s">
        <v>23</v>
      </c>
      <c r="E179" s="22" t="s">
        <v>281</v>
      </c>
      <c r="F179" s="22">
        <v>240</v>
      </c>
      <c r="G179" s="25">
        <f t="shared" si="48"/>
        <v>173500</v>
      </c>
      <c r="H179" s="25">
        <f t="shared" si="48"/>
        <v>180440</v>
      </c>
      <c r="I179" s="25">
        <f t="shared" si="48"/>
        <v>180440</v>
      </c>
    </row>
    <row r="180" spans="1:9" ht="21.75" customHeight="1" x14ac:dyDescent="0.2">
      <c r="A180" s="65" t="s">
        <v>227</v>
      </c>
      <c r="B180" s="39" t="s">
        <v>65</v>
      </c>
      <c r="C180" s="40" t="s">
        <v>31</v>
      </c>
      <c r="D180" s="40" t="s">
        <v>23</v>
      </c>
      <c r="E180" s="22" t="s">
        <v>281</v>
      </c>
      <c r="F180" s="22">
        <v>244</v>
      </c>
      <c r="G180" s="25">
        <v>173500</v>
      </c>
      <c r="H180" s="25">
        <v>180440</v>
      </c>
      <c r="I180" s="25">
        <v>180440</v>
      </c>
    </row>
    <row r="181" spans="1:9" ht="31.5" customHeight="1" x14ac:dyDescent="0.2">
      <c r="A181" s="43" t="s">
        <v>125</v>
      </c>
      <c r="B181" s="39" t="s">
        <v>65</v>
      </c>
      <c r="C181" s="40" t="s">
        <v>31</v>
      </c>
      <c r="D181" s="40" t="s">
        <v>23</v>
      </c>
      <c r="E181" s="22" t="s">
        <v>139</v>
      </c>
      <c r="F181" s="22"/>
      <c r="G181" s="59">
        <f>G186+G190+G182</f>
        <v>4728979.8100000005</v>
      </c>
      <c r="H181" s="59">
        <f>H186+H190+H182</f>
        <v>4833476.18</v>
      </c>
      <c r="I181" s="59">
        <f>I186+I190+I182</f>
        <v>4931391.16</v>
      </c>
    </row>
    <row r="182" spans="1:9" ht="82.5" hidden="1" customHeight="1" x14ac:dyDescent="0.2">
      <c r="A182" s="43" t="s">
        <v>457</v>
      </c>
      <c r="B182" s="48" t="s">
        <v>65</v>
      </c>
      <c r="C182" s="40" t="s">
        <v>31</v>
      </c>
      <c r="D182" s="40" t="s">
        <v>23</v>
      </c>
      <c r="E182" s="22" t="s">
        <v>456</v>
      </c>
      <c r="F182" s="22"/>
      <c r="G182" s="59">
        <f t="shared" ref="G182:I184" si="49">G183</f>
        <v>0</v>
      </c>
      <c r="H182" s="59">
        <f t="shared" si="49"/>
        <v>0</v>
      </c>
      <c r="I182" s="59">
        <f t="shared" si="49"/>
        <v>0</v>
      </c>
    </row>
    <row r="183" spans="1:9" ht="31.5" hidden="1" customHeight="1" x14ac:dyDescent="0.2">
      <c r="A183" s="43" t="s">
        <v>241</v>
      </c>
      <c r="B183" s="48" t="s">
        <v>65</v>
      </c>
      <c r="C183" s="40" t="s">
        <v>31</v>
      </c>
      <c r="D183" s="40" t="s">
        <v>23</v>
      </c>
      <c r="E183" s="22" t="s">
        <v>456</v>
      </c>
      <c r="F183" s="22">
        <v>600</v>
      </c>
      <c r="G183" s="59">
        <f t="shared" si="49"/>
        <v>0</v>
      </c>
      <c r="H183" s="59">
        <f t="shared" si="49"/>
        <v>0</v>
      </c>
      <c r="I183" s="59">
        <f t="shared" si="49"/>
        <v>0</v>
      </c>
    </row>
    <row r="184" spans="1:9" ht="31.5" hidden="1" customHeight="1" x14ac:dyDescent="0.2">
      <c r="A184" s="43" t="s">
        <v>8</v>
      </c>
      <c r="B184" s="48" t="s">
        <v>65</v>
      </c>
      <c r="C184" s="40" t="s">
        <v>31</v>
      </c>
      <c r="D184" s="40" t="s">
        <v>23</v>
      </c>
      <c r="E184" s="22" t="s">
        <v>456</v>
      </c>
      <c r="F184" s="22">
        <v>610</v>
      </c>
      <c r="G184" s="59">
        <f t="shared" si="49"/>
        <v>0</v>
      </c>
      <c r="H184" s="59">
        <f t="shared" si="49"/>
        <v>0</v>
      </c>
      <c r="I184" s="59">
        <f t="shared" si="49"/>
        <v>0</v>
      </c>
    </row>
    <row r="185" spans="1:9" ht="31.5" hidden="1" customHeight="1" x14ac:dyDescent="0.2">
      <c r="A185" s="43" t="s">
        <v>15</v>
      </c>
      <c r="B185" s="48" t="s">
        <v>65</v>
      </c>
      <c r="C185" s="40" t="s">
        <v>31</v>
      </c>
      <c r="D185" s="40" t="s">
        <v>23</v>
      </c>
      <c r="E185" s="22" t="s">
        <v>456</v>
      </c>
      <c r="F185" s="22">
        <v>612</v>
      </c>
      <c r="G185" s="25">
        <v>0</v>
      </c>
      <c r="H185" s="25">
        <v>0</v>
      </c>
      <c r="I185" s="25">
        <v>0</v>
      </c>
    </row>
    <row r="186" spans="1:9" ht="59.25" customHeight="1" x14ac:dyDescent="0.2">
      <c r="A186" s="66" t="s">
        <v>544</v>
      </c>
      <c r="B186" s="39" t="s">
        <v>65</v>
      </c>
      <c r="C186" s="40" t="s">
        <v>31</v>
      </c>
      <c r="D186" s="40" t="s">
        <v>23</v>
      </c>
      <c r="E186" s="22" t="s">
        <v>428</v>
      </c>
      <c r="F186" s="22"/>
      <c r="G186" s="59">
        <f>G188</f>
        <v>3165267.81</v>
      </c>
      <c r="H186" s="59">
        <f>H188</f>
        <v>3269764.18</v>
      </c>
      <c r="I186" s="59">
        <f>I188</f>
        <v>3367679.16</v>
      </c>
    </row>
    <row r="187" spans="1:9" ht="39.75" customHeight="1" x14ac:dyDescent="0.2">
      <c r="A187" s="45" t="s">
        <v>241</v>
      </c>
      <c r="B187" s="39" t="s">
        <v>65</v>
      </c>
      <c r="C187" s="40" t="s">
        <v>31</v>
      </c>
      <c r="D187" s="40" t="s">
        <v>23</v>
      </c>
      <c r="E187" s="22" t="s">
        <v>428</v>
      </c>
      <c r="F187" s="22">
        <v>600</v>
      </c>
      <c r="G187" s="59">
        <f t="shared" ref="G187:I188" si="50">G188</f>
        <v>3165267.81</v>
      </c>
      <c r="H187" s="59">
        <f t="shared" si="50"/>
        <v>3269764.18</v>
      </c>
      <c r="I187" s="59">
        <f t="shared" si="50"/>
        <v>3367679.16</v>
      </c>
    </row>
    <row r="188" spans="1:9" ht="21.75" customHeight="1" x14ac:dyDescent="0.2">
      <c r="A188" s="67" t="s">
        <v>8</v>
      </c>
      <c r="B188" s="39" t="s">
        <v>65</v>
      </c>
      <c r="C188" s="40" t="s">
        <v>31</v>
      </c>
      <c r="D188" s="40" t="s">
        <v>23</v>
      </c>
      <c r="E188" s="22" t="s">
        <v>428</v>
      </c>
      <c r="F188" s="22">
        <v>610</v>
      </c>
      <c r="G188" s="59">
        <f t="shared" si="50"/>
        <v>3165267.81</v>
      </c>
      <c r="H188" s="59">
        <f t="shared" si="50"/>
        <v>3269764.18</v>
      </c>
      <c r="I188" s="59">
        <f t="shared" si="50"/>
        <v>3367679.16</v>
      </c>
    </row>
    <row r="189" spans="1:9" ht="21.75" customHeight="1" x14ac:dyDescent="0.2">
      <c r="A189" s="45" t="s">
        <v>15</v>
      </c>
      <c r="B189" s="39" t="s">
        <v>65</v>
      </c>
      <c r="C189" s="40" t="s">
        <v>31</v>
      </c>
      <c r="D189" s="40" t="s">
        <v>23</v>
      </c>
      <c r="E189" s="22" t="s">
        <v>428</v>
      </c>
      <c r="F189" s="42">
        <v>612</v>
      </c>
      <c r="G189" s="25">
        <v>3165267.81</v>
      </c>
      <c r="H189" s="25">
        <v>3269764.18</v>
      </c>
      <c r="I189" s="25">
        <v>3367679.16</v>
      </c>
    </row>
    <row r="190" spans="1:9" ht="37.5" customHeight="1" x14ac:dyDescent="0.2">
      <c r="A190" s="68" t="s">
        <v>433</v>
      </c>
      <c r="B190" s="39" t="s">
        <v>65</v>
      </c>
      <c r="C190" s="40" t="s">
        <v>31</v>
      </c>
      <c r="D190" s="40" t="s">
        <v>23</v>
      </c>
      <c r="E190" s="22" t="s">
        <v>220</v>
      </c>
      <c r="F190" s="22"/>
      <c r="G190" s="59">
        <f>G192</f>
        <v>1563712</v>
      </c>
      <c r="H190" s="59">
        <f>H192</f>
        <v>1563712</v>
      </c>
      <c r="I190" s="59">
        <f>I192</f>
        <v>1563712</v>
      </c>
    </row>
    <row r="191" spans="1:9" ht="41.25" customHeight="1" x14ac:dyDescent="0.2">
      <c r="A191" s="45" t="s">
        <v>241</v>
      </c>
      <c r="B191" s="39" t="s">
        <v>65</v>
      </c>
      <c r="C191" s="40" t="s">
        <v>31</v>
      </c>
      <c r="D191" s="40" t="s">
        <v>23</v>
      </c>
      <c r="E191" s="22" t="s">
        <v>220</v>
      </c>
      <c r="F191" s="22">
        <v>600</v>
      </c>
      <c r="G191" s="59">
        <f t="shared" ref="G191:I192" si="51">G192</f>
        <v>1563712</v>
      </c>
      <c r="H191" s="59">
        <f t="shared" si="51"/>
        <v>1563712</v>
      </c>
      <c r="I191" s="59">
        <f t="shared" si="51"/>
        <v>1563712</v>
      </c>
    </row>
    <row r="192" spans="1:9" ht="21.75" customHeight="1" x14ac:dyDescent="0.2">
      <c r="A192" s="67" t="s">
        <v>8</v>
      </c>
      <c r="B192" s="39" t="s">
        <v>65</v>
      </c>
      <c r="C192" s="40" t="s">
        <v>31</v>
      </c>
      <c r="D192" s="40" t="s">
        <v>23</v>
      </c>
      <c r="E192" s="22" t="s">
        <v>220</v>
      </c>
      <c r="F192" s="22">
        <v>610</v>
      </c>
      <c r="G192" s="59">
        <f t="shared" si="51"/>
        <v>1563712</v>
      </c>
      <c r="H192" s="59">
        <f t="shared" si="51"/>
        <v>1563712</v>
      </c>
      <c r="I192" s="59">
        <f t="shared" si="51"/>
        <v>1563712</v>
      </c>
    </row>
    <row r="193" spans="1:12" ht="21.75" customHeight="1" x14ac:dyDescent="0.2">
      <c r="A193" s="45" t="s">
        <v>6</v>
      </c>
      <c r="B193" s="39" t="s">
        <v>65</v>
      </c>
      <c r="C193" s="40" t="s">
        <v>31</v>
      </c>
      <c r="D193" s="40" t="s">
        <v>23</v>
      </c>
      <c r="E193" s="22" t="s">
        <v>220</v>
      </c>
      <c r="F193" s="22">
        <v>612</v>
      </c>
      <c r="G193" s="25">
        <v>1563712</v>
      </c>
      <c r="H193" s="25">
        <v>1563712</v>
      </c>
      <c r="I193" s="25">
        <v>1563712</v>
      </c>
    </row>
    <row r="194" spans="1:12" ht="12.75" customHeight="1" x14ac:dyDescent="0.2">
      <c r="A194" s="65"/>
      <c r="B194" s="39"/>
      <c r="C194" s="69"/>
      <c r="D194" s="40"/>
      <c r="E194" s="22"/>
      <c r="F194" s="22"/>
      <c r="G194" s="25"/>
      <c r="H194" s="25"/>
      <c r="I194" s="25"/>
    </row>
    <row r="195" spans="1:12" s="10" customFormat="1" ht="21" customHeight="1" x14ac:dyDescent="0.2">
      <c r="A195" s="26" t="s">
        <v>32</v>
      </c>
      <c r="B195" s="27" t="s">
        <v>65</v>
      </c>
      <c r="C195" s="70" t="s">
        <v>53</v>
      </c>
      <c r="D195" s="32" t="s">
        <v>279</v>
      </c>
      <c r="E195" s="32"/>
      <c r="F195" s="32"/>
      <c r="G195" s="37">
        <f t="shared" ref="G195:I196" si="52">G196</f>
        <v>40189056.239999995</v>
      </c>
      <c r="H195" s="37">
        <f t="shared" si="52"/>
        <v>38300231.109999999</v>
      </c>
      <c r="I195" s="37">
        <f t="shared" si="52"/>
        <v>35991235.189999998</v>
      </c>
    </row>
    <row r="196" spans="1:12" ht="20.25" customHeight="1" x14ac:dyDescent="0.2">
      <c r="A196" s="71" t="s">
        <v>64</v>
      </c>
      <c r="B196" s="39" t="s">
        <v>65</v>
      </c>
      <c r="C196" s="40" t="s">
        <v>53</v>
      </c>
      <c r="D196" s="41" t="s">
        <v>33</v>
      </c>
      <c r="E196" s="40"/>
      <c r="F196" s="40"/>
      <c r="G196" s="44">
        <f t="shared" si="52"/>
        <v>40189056.239999995</v>
      </c>
      <c r="H196" s="44">
        <f t="shared" si="52"/>
        <v>38300231.109999999</v>
      </c>
      <c r="I196" s="44">
        <f t="shared" si="52"/>
        <v>35991235.189999998</v>
      </c>
      <c r="J196" s="72"/>
      <c r="K196" s="72"/>
      <c r="L196" s="72"/>
    </row>
    <row r="197" spans="1:12" ht="47.25" customHeight="1" x14ac:dyDescent="0.2">
      <c r="A197" s="38" t="s">
        <v>298</v>
      </c>
      <c r="B197" s="39" t="s">
        <v>65</v>
      </c>
      <c r="C197" s="40" t="s">
        <v>53</v>
      </c>
      <c r="D197" s="40" t="s">
        <v>33</v>
      </c>
      <c r="E197" s="22" t="s">
        <v>131</v>
      </c>
      <c r="F197" s="42"/>
      <c r="G197" s="25">
        <f>G198+G207</f>
        <v>40189056.239999995</v>
      </c>
      <c r="H197" s="25">
        <f>H198+H207</f>
        <v>38300231.109999999</v>
      </c>
      <c r="I197" s="25">
        <f>I198+I207</f>
        <v>35991235.189999998</v>
      </c>
    </row>
    <row r="198" spans="1:12" ht="34.5" customHeight="1" x14ac:dyDescent="0.2">
      <c r="A198" s="43" t="s">
        <v>122</v>
      </c>
      <c r="B198" s="39" t="s">
        <v>65</v>
      </c>
      <c r="C198" s="40" t="s">
        <v>53</v>
      </c>
      <c r="D198" s="40" t="s">
        <v>33</v>
      </c>
      <c r="E198" s="22" t="s">
        <v>132</v>
      </c>
      <c r="F198" s="42"/>
      <c r="G198" s="25">
        <f>G199+G203</f>
        <v>13474205.439999999</v>
      </c>
      <c r="H198" s="25">
        <f>H199+H203</f>
        <v>16172487.48</v>
      </c>
      <c r="I198" s="25">
        <f>I199+I203</f>
        <v>15739600.949999999</v>
      </c>
    </row>
    <row r="199" spans="1:12" ht="72.75" customHeight="1" x14ac:dyDescent="0.2">
      <c r="A199" s="45" t="s">
        <v>436</v>
      </c>
      <c r="B199" s="39" t="s">
        <v>65</v>
      </c>
      <c r="C199" s="40" t="s">
        <v>53</v>
      </c>
      <c r="D199" s="41" t="s">
        <v>33</v>
      </c>
      <c r="E199" s="22" t="s">
        <v>429</v>
      </c>
      <c r="F199" s="42"/>
      <c r="G199" s="25">
        <f>G201</f>
        <v>12193205.439999999</v>
      </c>
      <c r="H199" s="25">
        <f>H201</f>
        <v>16172487.48</v>
      </c>
      <c r="I199" s="25">
        <f>I201</f>
        <v>15739600.949999999</v>
      </c>
    </row>
    <row r="200" spans="1:12" ht="39.75" customHeight="1" x14ac:dyDescent="0.2">
      <c r="A200" s="45" t="s">
        <v>241</v>
      </c>
      <c r="B200" s="39" t="s">
        <v>65</v>
      </c>
      <c r="C200" s="40" t="s">
        <v>53</v>
      </c>
      <c r="D200" s="41" t="s">
        <v>33</v>
      </c>
      <c r="E200" s="22" t="s">
        <v>429</v>
      </c>
      <c r="F200" s="42">
        <v>600</v>
      </c>
      <c r="G200" s="25">
        <f t="shared" ref="G200:I201" si="53">G201</f>
        <v>12193205.439999999</v>
      </c>
      <c r="H200" s="25">
        <f t="shared" si="53"/>
        <v>16172487.48</v>
      </c>
      <c r="I200" s="25">
        <f t="shared" si="53"/>
        <v>15739600.949999999</v>
      </c>
    </row>
    <row r="201" spans="1:12" ht="12.75" customHeight="1" x14ac:dyDescent="0.2">
      <c r="A201" s="45" t="s">
        <v>8</v>
      </c>
      <c r="B201" s="39" t="s">
        <v>65</v>
      </c>
      <c r="C201" s="40" t="s">
        <v>53</v>
      </c>
      <c r="D201" s="41" t="s">
        <v>33</v>
      </c>
      <c r="E201" s="22" t="s">
        <v>429</v>
      </c>
      <c r="F201" s="42">
        <v>610</v>
      </c>
      <c r="G201" s="25">
        <f t="shared" si="53"/>
        <v>12193205.439999999</v>
      </c>
      <c r="H201" s="25">
        <f t="shared" si="53"/>
        <v>16172487.48</v>
      </c>
      <c r="I201" s="25">
        <f t="shared" si="53"/>
        <v>15739600.949999999</v>
      </c>
    </row>
    <row r="202" spans="1:12" ht="12.75" customHeight="1" x14ac:dyDescent="0.2">
      <c r="A202" s="45" t="s">
        <v>6</v>
      </c>
      <c r="B202" s="39" t="s">
        <v>65</v>
      </c>
      <c r="C202" s="40" t="s">
        <v>53</v>
      </c>
      <c r="D202" s="41" t="s">
        <v>33</v>
      </c>
      <c r="E202" s="22" t="s">
        <v>429</v>
      </c>
      <c r="F202" s="42">
        <v>612</v>
      </c>
      <c r="G202" s="25">
        <v>12193205.439999999</v>
      </c>
      <c r="H202" s="25">
        <v>16172487.48</v>
      </c>
      <c r="I202" s="25">
        <v>15739600.949999999</v>
      </c>
    </row>
    <row r="203" spans="1:12" ht="177.75" customHeight="1" x14ac:dyDescent="0.2">
      <c r="A203" s="65" t="s">
        <v>518</v>
      </c>
      <c r="B203" s="48" t="s">
        <v>65</v>
      </c>
      <c r="C203" s="40" t="s">
        <v>53</v>
      </c>
      <c r="D203" s="41" t="s">
        <v>33</v>
      </c>
      <c r="E203" s="22" t="s">
        <v>517</v>
      </c>
      <c r="F203" s="39"/>
      <c r="G203" s="73">
        <f t="shared" ref="G203:G204" si="54">G204</f>
        <v>1281000</v>
      </c>
      <c r="H203" s="73">
        <f t="shared" ref="H203:H204" si="55">H204</f>
        <v>0</v>
      </c>
      <c r="I203" s="73">
        <f t="shared" ref="I203:I204" si="56">I204</f>
        <v>0</v>
      </c>
    </row>
    <row r="204" spans="1:12" ht="24" customHeight="1" x14ac:dyDescent="0.2">
      <c r="A204" s="65" t="s">
        <v>241</v>
      </c>
      <c r="B204" s="48" t="s">
        <v>65</v>
      </c>
      <c r="C204" s="40" t="s">
        <v>53</v>
      </c>
      <c r="D204" s="41" t="s">
        <v>33</v>
      </c>
      <c r="E204" s="22" t="s">
        <v>517</v>
      </c>
      <c r="F204" s="39">
        <v>600</v>
      </c>
      <c r="G204" s="73">
        <f t="shared" si="54"/>
        <v>1281000</v>
      </c>
      <c r="H204" s="73">
        <f t="shared" si="55"/>
        <v>0</v>
      </c>
      <c r="I204" s="73">
        <f t="shared" si="56"/>
        <v>0</v>
      </c>
    </row>
    <row r="205" spans="1:12" ht="12.75" customHeight="1" x14ac:dyDescent="0.2">
      <c r="A205" s="65" t="s">
        <v>8</v>
      </c>
      <c r="B205" s="48" t="s">
        <v>65</v>
      </c>
      <c r="C205" s="40" t="s">
        <v>53</v>
      </c>
      <c r="D205" s="41" t="s">
        <v>33</v>
      </c>
      <c r="E205" s="22" t="s">
        <v>517</v>
      </c>
      <c r="F205" s="39">
        <v>610</v>
      </c>
      <c r="G205" s="73">
        <f>G206</f>
        <v>1281000</v>
      </c>
      <c r="H205" s="73">
        <f>H206</f>
        <v>0</v>
      </c>
      <c r="I205" s="73">
        <f>I206</f>
        <v>0</v>
      </c>
    </row>
    <row r="206" spans="1:12" ht="12.75" customHeight="1" x14ac:dyDescent="0.2">
      <c r="A206" s="65" t="s">
        <v>6</v>
      </c>
      <c r="B206" s="48" t="s">
        <v>65</v>
      </c>
      <c r="C206" s="40" t="s">
        <v>53</v>
      </c>
      <c r="D206" s="41" t="s">
        <v>33</v>
      </c>
      <c r="E206" s="22" t="s">
        <v>517</v>
      </c>
      <c r="F206" s="39">
        <v>612</v>
      </c>
      <c r="G206" s="73">
        <v>1281000</v>
      </c>
      <c r="H206" s="73"/>
      <c r="I206" s="73"/>
    </row>
    <row r="207" spans="1:12" ht="24" customHeight="1" x14ac:dyDescent="0.2">
      <c r="A207" s="65" t="s">
        <v>123</v>
      </c>
      <c r="B207" s="39" t="s">
        <v>65</v>
      </c>
      <c r="C207" s="40" t="s">
        <v>53</v>
      </c>
      <c r="D207" s="41" t="s">
        <v>33</v>
      </c>
      <c r="E207" s="22" t="s">
        <v>134</v>
      </c>
      <c r="F207" s="39"/>
      <c r="G207" s="73">
        <f>G212+G216+G220+G208</f>
        <v>26714850.799999997</v>
      </c>
      <c r="H207" s="73">
        <f>H212+H216+H220+H208</f>
        <v>22127743.629999999</v>
      </c>
      <c r="I207" s="73">
        <f>I212+I216+I220+I208</f>
        <v>20251634.239999998</v>
      </c>
    </row>
    <row r="208" spans="1:12" ht="181.5" customHeight="1" x14ac:dyDescent="0.2">
      <c r="A208" s="65" t="s">
        <v>518</v>
      </c>
      <c r="B208" s="48" t="s">
        <v>65</v>
      </c>
      <c r="C208" s="40" t="s">
        <v>53</v>
      </c>
      <c r="D208" s="41" t="s">
        <v>33</v>
      </c>
      <c r="E208" s="22" t="s">
        <v>519</v>
      </c>
      <c r="F208" s="39"/>
      <c r="G208" s="73">
        <f t="shared" ref="G208:G209" si="57">G209</f>
        <v>1144825.92</v>
      </c>
      <c r="H208" s="73">
        <f t="shared" ref="H208:H209" si="58">H209</f>
        <v>0</v>
      </c>
      <c r="I208" s="73">
        <f t="shared" ref="I208:I209" si="59">I209</f>
        <v>0</v>
      </c>
    </row>
    <row r="209" spans="1:9" ht="24" customHeight="1" x14ac:dyDescent="0.2">
      <c r="A209" s="65" t="s">
        <v>241</v>
      </c>
      <c r="B209" s="48" t="s">
        <v>65</v>
      </c>
      <c r="C209" s="40" t="s">
        <v>53</v>
      </c>
      <c r="D209" s="41" t="s">
        <v>33</v>
      </c>
      <c r="E209" s="22" t="s">
        <v>519</v>
      </c>
      <c r="F209" s="39">
        <v>600</v>
      </c>
      <c r="G209" s="73">
        <f t="shared" si="57"/>
        <v>1144825.92</v>
      </c>
      <c r="H209" s="73">
        <f t="shared" si="58"/>
        <v>0</v>
      </c>
      <c r="I209" s="73">
        <f t="shared" si="59"/>
        <v>0</v>
      </c>
    </row>
    <row r="210" spans="1:9" ht="13.5" customHeight="1" x14ac:dyDescent="0.2">
      <c r="A210" s="65" t="s">
        <v>8</v>
      </c>
      <c r="B210" s="48" t="s">
        <v>65</v>
      </c>
      <c r="C210" s="40" t="s">
        <v>53</v>
      </c>
      <c r="D210" s="41" t="s">
        <v>33</v>
      </c>
      <c r="E210" s="22" t="s">
        <v>519</v>
      </c>
      <c r="F210" s="39">
        <v>610</v>
      </c>
      <c r="G210" s="73">
        <f>G211</f>
        <v>1144825.92</v>
      </c>
      <c r="H210" s="73">
        <f>H211</f>
        <v>0</v>
      </c>
      <c r="I210" s="73">
        <f>I211</f>
        <v>0</v>
      </c>
    </row>
    <row r="211" spans="1:9" ht="16.5" customHeight="1" x14ac:dyDescent="0.2">
      <c r="A211" s="65" t="s">
        <v>6</v>
      </c>
      <c r="B211" s="48" t="s">
        <v>65</v>
      </c>
      <c r="C211" s="40" t="s">
        <v>53</v>
      </c>
      <c r="D211" s="41" t="s">
        <v>33</v>
      </c>
      <c r="E211" s="22" t="s">
        <v>519</v>
      </c>
      <c r="F211" s="39">
        <v>612</v>
      </c>
      <c r="G211" s="73">
        <v>1144825.92</v>
      </c>
      <c r="H211" s="73"/>
      <c r="I211" s="73"/>
    </row>
    <row r="212" spans="1:9" ht="60" customHeight="1" x14ac:dyDescent="0.2">
      <c r="A212" s="65" t="s">
        <v>186</v>
      </c>
      <c r="B212" s="39" t="s">
        <v>65</v>
      </c>
      <c r="C212" s="40" t="s">
        <v>53</v>
      </c>
      <c r="D212" s="41" t="s">
        <v>33</v>
      </c>
      <c r="E212" s="22" t="s">
        <v>188</v>
      </c>
      <c r="F212" s="39"/>
      <c r="G212" s="73">
        <f>G214</f>
        <v>83312.95</v>
      </c>
      <c r="H212" s="73">
        <f>H214</f>
        <v>140000</v>
      </c>
      <c r="I212" s="73">
        <f>I214</f>
        <v>140000</v>
      </c>
    </row>
    <row r="213" spans="1:9" ht="30" customHeight="1" x14ac:dyDescent="0.2">
      <c r="A213" s="65" t="s">
        <v>241</v>
      </c>
      <c r="B213" s="39" t="s">
        <v>65</v>
      </c>
      <c r="C213" s="40" t="s">
        <v>53</v>
      </c>
      <c r="D213" s="41" t="s">
        <v>33</v>
      </c>
      <c r="E213" s="22" t="s">
        <v>188</v>
      </c>
      <c r="F213" s="39">
        <v>600</v>
      </c>
      <c r="G213" s="73">
        <f t="shared" ref="G213:I214" si="60">G214</f>
        <v>83312.95</v>
      </c>
      <c r="H213" s="73">
        <f t="shared" si="60"/>
        <v>140000</v>
      </c>
      <c r="I213" s="73">
        <f t="shared" si="60"/>
        <v>140000</v>
      </c>
    </row>
    <row r="214" spans="1:9" ht="20.25" customHeight="1" x14ac:dyDescent="0.2">
      <c r="A214" s="65" t="s">
        <v>8</v>
      </c>
      <c r="B214" s="39" t="s">
        <v>65</v>
      </c>
      <c r="C214" s="40" t="s">
        <v>53</v>
      </c>
      <c r="D214" s="41" t="s">
        <v>33</v>
      </c>
      <c r="E214" s="22" t="s">
        <v>188</v>
      </c>
      <c r="F214" s="39">
        <v>610</v>
      </c>
      <c r="G214" s="73">
        <f t="shared" si="60"/>
        <v>83312.95</v>
      </c>
      <c r="H214" s="73">
        <f t="shared" si="60"/>
        <v>140000</v>
      </c>
      <c r="I214" s="73">
        <f t="shared" si="60"/>
        <v>140000</v>
      </c>
    </row>
    <row r="215" spans="1:9" ht="24.75" customHeight="1" x14ac:dyDescent="0.2">
      <c r="A215" s="65" t="s">
        <v>15</v>
      </c>
      <c r="B215" s="39" t="s">
        <v>65</v>
      </c>
      <c r="C215" s="40" t="s">
        <v>53</v>
      </c>
      <c r="D215" s="41" t="s">
        <v>33</v>
      </c>
      <c r="E215" s="22" t="s">
        <v>188</v>
      </c>
      <c r="F215" s="39">
        <v>612</v>
      </c>
      <c r="G215" s="25">
        <v>83312.95</v>
      </c>
      <c r="H215" s="25">
        <v>140000</v>
      </c>
      <c r="I215" s="25">
        <v>140000</v>
      </c>
    </row>
    <row r="216" spans="1:9" s="9" customFormat="1" ht="42.75" customHeight="1" x14ac:dyDescent="0.2">
      <c r="A216" s="75" t="s">
        <v>542</v>
      </c>
      <c r="B216" s="50" t="s">
        <v>65</v>
      </c>
      <c r="C216" s="51" t="s">
        <v>53</v>
      </c>
      <c r="D216" s="52" t="s">
        <v>33</v>
      </c>
      <c r="E216" s="60" t="s">
        <v>534</v>
      </c>
      <c r="F216" s="74"/>
      <c r="G216" s="73">
        <f t="shared" ref="G216:G217" si="61">G217</f>
        <v>25486711.93</v>
      </c>
      <c r="H216" s="73">
        <f t="shared" ref="H216:H217" si="62">H217</f>
        <v>21987743.629999999</v>
      </c>
      <c r="I216" s="73">
        <f t="shared" ref="I216:I217" si="63">I217</f>
        <v>20111634.239999998</v>
      </c>
    </row>
    <row r="217" spans="1:9" s="9" customFormat="1" ht="26.25" customHeight="1" x14ac:dyDescent="0.2">
      <c r="A217" s="75" t="s">
        <v>241</v>
      </c>
      <c r="B217" s="50" t="s">
        <v>65</v>
      </c>
      <c r="C217" s="51" t="s">
        <v>53</v>
      </c>
      <c r="D217" s="52" t="s">
        <v>33</v>
      </c>
      <c r="E217" s="60" t="s">
        <v>534</v>
      </c>
      <c r="F217" s="74">
        <v>600</v>
      </c>
      <c r="G217" s="73">
        <f t="shared" si="61"/>
        <v>25486711.93</v>
      </c>
      <c r="H217" s="73">
        <f t="shared" si="62"/>
        <v>21987743.629999999</v>
      </c>
      <c r="I217" s="73">
        <f t="shared" si="63"/>
        <v>20111634.239999998</v>
      </c>
    </row>
    <row r="218" spans="1:9" s="9" customFormat="1" ht="18" customHeight="1" x14ac:dyDescent="0.2">
      <c r="A218" s="75" t="s">
        <v>8</v>
      </c>
      <c r="B218" s="50" t="s">
        <v>65</v>
      </c>
      <c r="C218" s="51" t="s">
        <v>53</v>
      </c>
      <c r="D218" s="52" t="s">
        <v>33</v>
      </c>
      <c r="E218" s="60" t="s">
        <v>534</v>
      </c>
      <c r="F218" s="74">
        <v>610</v>
      </c>
      <c r="G218" s="73">
        <f>G219</f>
        <v>25486711.93</v>
      </c>
      <c r="H218" s="73">
        <f>H219</f>
        <v>21987743.629999999</v>
      </c>
      <c r="I218" s="73">
        <f>I219</f>
        <v>20111634.239999998</v>
      </c>
    </row>
    <row r="219" spans="1:9" s="9" customFormat="1" ht="18" customHeight="1" x14ac:dyDescent="0.2">
      <c r="A219" s="75" t="s">
        <v>15</v>
      </c>
      <c r="B219" s="50" t="s">
        <v>65</v>
      </c>
      <c r="C219" s="51" t="s">
        <v>53</v>
      </c>
      <c r="D219" s="52" t="s">
        <v>33</v>
      </c>
      <c r="E219" s="60" t="s">
        <v>534</v>
      </c>
      <c r="F219" s="74">
        <v>612</v>
      </c>
      <c r="G219" s="73">
        <v>25486711.93</v>
      </c>
      <c r="H219" s="73">
        <v>21987743.629999999</v>
      </c>
      <c r="I219" s="73">
        <v>20111634.239999998</v>
      </c>
    </row>
    <row r="220" spans="1:9" s="9" customFormat="1" ht="58.5" hidden="1" customHeight="1" x14ac:dyDescent="0.2">
      <c r="A220" s="75" t="s">
        <v>292</v>
      </c>
      <c r="B220" s="50" t="s">
        <v>65</v>
      </c>
      <c r="C220" s="51" t="s">
        <v>53</v>
      </c>
      <c r="D220" s="52" t="s">
        <v>33</v>
      </c>
      <c r="E220" s="60" t="s">
        <v>498</v>
      </c>
      <c r="F220" s="74"/>
      <c r="G220" s="73">
        <f t="shared" ref="G220:G221" si="64">G221</f>
        <v>0</v>
      </c>
      <c r="H220" s="73">
        <f t="shared" ref="H220:H221" si="65">H221</f>
        <v>0</v>
      </c>
      <c r="I220" s="73">
        <f t="shared" ref="I220:I221" si="66">I221</f>
        <v>0</v>
      </c>
    </row>
    <row r="221" spans="1:9" s="9" customFormat="1" ht="27" hidden="1" customHeight="1" x14ac:dyDescent="0.2">
      <c r="A221" s="75" t="s">
        <v>241</v>
      </c>
      <c r="B221" s="50" t="s">
        <v>65</v>
      </c>
      <c r="C221" s="51" t="s">
        <v>53</v>
      </c>
      <c r="D221" s="52" t="s">
        <v>33</v>
      </c>
      <c r="E221" s="60" t="s">
        <v>498</v>
      </c>
      <c r="F221" s="74">
        <v>600</v>
      </c>
      <c r="G221" s="73">
        <f t="shared" si="64"/>
        <v>0</v>
      </c>
      <c r="H221" s="73">
        <f t="shared" si="65"/>
        <v>0</v>
      </c>
      <c r="I221" s="73">
        <f t="shared" si="66"/>
        <v>0</v>
      </c>
    </row>
    <row r="222" spans="1:9" s="9" customFormat="1" ht="18" hidden="1" customHeight="1" x14ac:dyDescent="0.2">
      <c r="A222" s="75" t="s">
        <v>8</v>
      </c>
      <c r="B222" s="50" t="s">
        <v>65</v>
      </c>
      <c r="C222" s="51" t="s">
        <v>53</v>
      </c>
      <c r="D222" s="52" t="s">
        <v>33</v>
      </c>
      <c r="E222" s="60" t="s">
        <v>498</v>
      </c>
      <c r="F222" s="74">
        <v>610</v>
      </c>
      <c r="G222" s="73">
        <f>G223</f>
        <v>0</v>
      </c>
      <c r="H222" s="73">
        <f>H223</f>
        <v>0</v>
      </c>
      <c r="I222" s="73">
        <f>I223</f>
        <v>0</v>
      </c>
    </row>
    <row r="223" spans="1:9" s="9" customFormat="1" ht="18" hidden="1" customHeight="1" x14ac:dyDescent="0.2">
      <c r="A223" s="75" t="s">
        <v>6</v>
      </c>
      <c r="B223" s="50" t="s">
        <v>65</v>
      </c>
      <c r="C223" s="51" t="s">
        <v>53</v>
      </c>
      <c r="D223" s="52" t="s">
        <v>33</v>
      </c>
      <c r="E223" s="60" t="s">
        <v>498</v>
      </c>
      <c r="F223" s="74">
        <v>612</v>
      </c>
      <c r="G223" s="73"/>
      <c r="H223" s="73"/>
      <c r="I223" s="73"/>
    </row>
    <row r="224" spans="1:9" s="9" customFormat="1" ht="18" customHeight="1" x14ac:dyDescent="0.2">
      <c r="A224" s="75"/>
      <c r="B224" s="74"/>
      <c r="C224" s="51"/>
      <c r="D224" s="52"/>
      <c r="E224" s="60"/>
      <c r="F224" s="74"/>
      <c r="G224" s="73"/>
      <c r="H224" s="73"/>
      <c r="I224" s="73"/>
    </row>
    <row r="225" spans="1:12" s="10" customFormat="1" ht="12.75" customHeight="1" x14ac:dyDescent="0.2">
      <c r="A225" s="31" t="s">
        <v>71</v>
      </c>
      <c r="B225" s="27" t="s">
        <v>65</v>
      </c>
      <c r="C225" s="32" t="s">
        <v>47</v>
      </c>
      <c r="D225" s="57" t="s">
        <v>279</v>
      </c>
      <c r="E225" s="28"/>
      <c r="F225" s="76"/>
      <c r="G225" s="35">
        <f>G226</f>
        <v>1400000</v>
      </c>
      <c r="H225" s="35">
        <f>H226</f>
        <v>1400000</v>
      </c>
      <c r="I225" s="35">
        <f>I226</f>
        <v>1400000</v>
      </c>
    </row>
    <row r="226" spans="1:12" s="10" customFormat="1" ht="12.75" customHeight="1" x14ac:dyDescent="0.2">
      <c r="A226" s="31" t="s">
        <v>72</v>
      </c>
      <c r="B226" s="27" t="s">
        <v>65</v>
      </c>
      <c r="C226" s="32" t="s">
        <v>47</v>
      </c>
      <c r="D226" s="57" t="s">
        <v>25</v>
      </c>
      <c r="E226" s="28"/>
      <c r="F226" s="76"/>
      <c r="G226" s="35">
        <f t="shared" ref="G226:I227" si="67">SUM(G227)</f>
        <v>1400000</v>
      </c>
      <c r="H226" s="35">
        <f t="shared" si="67"/>
        <v>1400000</v>
      </c>
      <c r="I226" s="35">
        <f t="shared" si="67"/>
        <v>1400000</v>
      </c>
      <c r="J226" s="46"/>
      <c r="K226" s="46"/>
      <c r="L226" s="46"/>
    </row>
    <row r="227" spans="1:12" ht="57.75" customHeight="1" x14ac:dyDescent="0.2">
      <c r="A227" s="77" t="s">
        <v>299</v>
      </c>
      <c r="B227" s="39" t="s">
        <v>65</v>
      </c>
      <c r="C227" s="40" t="s">
        <v>47</v>
      </c>
      <c r="D227" s="41" t="s">
        <v>25</v>
      </c>
      <c r="E227" s="22" t="s">
        <v>143</v>
      </c>
      <c r="F227" s="22"/>
      <c r="G227" s="44">
        <f t="shared" si="67"/>
        <v>1400000</v>
      </c>
      <c r="H227" s="44">
        <f t="shared" si="67"/>
        <v>1400000</v>
      </c>
      <c r="I227" s="44">
        <f t="shared" si="67"/>
        <v>1400000</v>
      </c>
    </row>
    <row r="228" spans="1:12" ht="33" customHeight="1" x14ac:dyDescent="0.2">
      <c r="A228" s="45" t="s">
        <v>344</v>
      </c>
      <c r="B228" s="39" t="s">
        <v>65</v>
      </c>
      <c r="C228" s="40" t="s">
        <v>47</v>
      </c>
      <c r="D228" s="41" t="s">
        <v>25</v>
      </c>
      <c r="E228" s="22" t="s">
        <v>144</v>
      </c>
      <c r="F228" s="22"/>
      <c r="G228" s="44">
        <f>G229</f>
        <v>1400000</v>
      </c>
      <c r="H228" s="44">
        <f>H229</f>
        <v>1400000</v>
      </c>
      <c r="I228" s="44">
        <f>I229</f>
        <v>1400000</v>
      </c>
    </row>
    <row r="229" spans="1:12" ht="20.25" customHeight="1" x14ac:dyDescent="0.2">
      <c r="A229" s="45" t="s">
        <v>90</v>
      </c>
      <c r="B229" s="39" t="s">
        <v>65</v>
      </c>
      <c r="C229" s="40" t="s">
        <v>47</v>
      </c>
      <c r="D229" s="41" t="s">
        <v>25</v>
      </c>
      <c r="E229" s="22" t="s">
        <v>145</v>
      </c>
      <c r="F229" s="22"/>
      <c r="G229" s="44">
        <f>G231</f>
        <v>1400000</v>
      </c>
      <c r="H229" s="44">
        <f>H231</f>
        <v>1400000</v>
      </c>
      <c r="I229" s="44">
        <f>I231</f>
        <v>1400000</v>
      </c>
    </row>
    <row r="230" spans="1:12" ht="25.5" x14ac:dyDescent="0.2">
      <c r="A230" s="65" t="s">
        <v>241</v>
      </c>
      <c r="B230" s="39" t="s">
        <v>65</v>
      </c>
      <c r="C230" s="40" t="s">
        <v>47</v>
      </c>
      <c r="D230" s="41" t="s">
        <v>25</v>
      </c>
      <c r="E230" s="22" t="s">
        <v>145</v>
      </c>
      <c r="F230" s="39">
        <v>600</v>
      </c>
      <c r="G230" s="25">
        <f t="shared" ref="G230:I231" si="68">G231</f>
        <v>1400000</v>
      </c>
      <c r="H230" s="25">
        <f t="shared" si="68"/>
        <v>1400000</v>
      </c>
      <c r="I230" s="25">
        <f t="shared" si="68"/>
        <v>1400000</v>
      </c>
    </row>
    <row r="231" spans="1:12" ht="26.25" customHeight="1" x14ac:dyDescent="0.2">
      <c r="A231" s="65" t="s">
        <v>8</v>
      </c>
      <c r="B231" s="39" t="s">
        <v>65</v>
      </c>
      <c r="C231" s="40" t="s">
        <v>47</v>
      </c>
      <c r="D231" s="41" t="s">
        <v>25</v>
      </c>
      <c r="E231" s="22" t="s">
        <v>145</v>
      </c>
      <c r="F231" s="39">
        <v>610</v>
      </c>
      <c r="G231" s="25">
        <f t="shared" si="68"/>
        <v>1400000</v>
      </c>
      <c r="H231" s="25">
        <f t="shared" si="68"/>
        <v>1400000</v>
      </c>
      <c r="I231" s="25">
        <f t="shared" si="68"/>
        <v>1400000</v>
      </c>
    </row>
    <row r="232" spans="1:12" ht="22.5" customHeight="1" x14ac:dyDescent="0.2">
      <c r="A232" s="65" t="s">
        <v>15</v>
      </c>
      <c r="B232" s="39" t="s">
        <v>65</v>
      </c>
      <c r="C232" s="40" t="s">
        <v>47</v>
      </c>
      <c r="D232" s="41" t="s">
        <v>25</v>
      </c>
      <c r="E232" s="22" t="s">
        <v>145</v>
      </c>
      <c r="F232" s="39">
        <v>612</v>
      </c>
      <c r="G232" s="25">
        <v>1400000</v>
      </c>
      <c r="H232" s="25">
        <v>1400000</v>
      </c>
      <c r="I232" s="25">
        <v>1400000</v>
      </c>
    </row>
    <row r="233" spans="1:12" ht="17.25" customHeight="1" x14ac:dyDescent="0.2">
      <c r="A233" s="36"/>
      <c r="B233" s="39"/>
      <c r="C233" s="55"/>
      <c r="D233" s="41"/>
      <c r="E233" s="217"/>
      <c r="F233" s="22"/>
      <c r="G233" s="44"/>
      <c r="H233" s="44"/>
      <c r="I233" s="44"/>
    </row>
    <row r="234" spans="1:12" s="10" customFormat="1" ht="56.25" customHeight="1" x14ac:dyDescent="0.2">
      <c r="A234" s="26" t="s">
        <v>460</v>
      </c>
      <c r="B234" s="78" t="s">
        <v>363</v>
      </c>
      <c r="C234" s="28"/>
      <c r="D234" s="28"/>
      <c r="E234" s="28"/>
      <c r="F234" s="28"/>
      <c r="G234" s="29">
        <f>G235+G323+G305</f>
        <v>97251989.739999995</v>
      </c>
      <c r="H234" s="29">
        <f>H235+H323+H305</f>
        <v>64001577.929999992</v>
      </c>
      <c r="I234" s="29">
        <f>I235+I323+I305</f>
        <v>68729387.849999994</v>
      </c>
    </row>
    <row r="235" spans="1:12" s="10" customFormat="1" ht="18" customHeight="1" x14ac:dyDescent="0.2">
      <c r="A235" s="79" t="s">
        <v>466</v>
      </c>
      <c r="B235" s="30" t="s">
        <v>363</v>
      </c>
      <c r="C235" s="32" t="s">
        <v>24</v>
      </c>
      <c r="D235" s="80" t="s">
        <v>279</v>
      </c>
      <c r="E235" s="28"/>
      <c r="F235" s="57"/>
      <c r="G235" s="37">
        <f>G236+G291</f>
        <v>95476789.739999995</v>
      </c>
      <c r="H235" s="37">
        <f>H236+H291</f>
        <v>62523277.929999992</v>
      </c>
      <c r="I235" s="37">
        <f>I236+I291</f>
        <v>67251087.849999994</v>
      </c>
    </row>
    <row r="236" spans="1:12" s="10" customFormat="1" ht="17.25" customHeight="1" x14ac:dyDescent="0.2">
      <c r="A236" s="36" t="s">
        <v>40</v>
      </c>
      <c r="B236" s="30" t="s">
        <v>363</v>
      </c>
      <c r="C236" s="32" t="s">
        <v>24</v>
      </c>
      <c r="D236" s="32" t="s">
        <v>20</v>
      </c>
      <c r="E236" s="28"/>
      <c r="F236" s="28"/>
      <c r="G236" s="37">
        <f>G237+G278</f>
        <v>87957106.780000001</v>
      </c>
      <c r="H236" s="37">
        <f>H237+H278</f>
        <v>56831570.739999995</v>
      </c>
      <c r="I236" s="37">
        <f>I237+I278</f>
        <v>59156040.589999996</v>
      </c>
      <c r="J236" s="46"/>
      <c r="K236" s="46"/>
      <c r="L236" s="46"/>
    </row>
    <row r="237" spans="1:12" ht="40.5" customHeight="1" x14ac:dyDescent="0.2">
      <c r="A237" s="81" t="s">
        <v>305</v>
      </c>
      <c r="B237" s="82" t="s">
        <v>363</v>
      </c>
      <c r="C237" s="40" t="s">
        <v>24</v>
      </c>
      <c r="D237" s="41" t="s">
        <v>20</v>
      </c>
      <c r="E237" s="40" t="s">
        <v>166</v>
      </c>
      <c r="F237" s="42"/>
      <c r="G237" s="44">
        <f>G238+G256+G274</f>
        <v>87277106.780000001</v>
      </c>
      <c r="H237" s="44">
        <f>H238+H256+H274</f>
        <v>56831570.739999995</v>
      </c>
      <c r="I237" s="44">
        <f>I238+I256+I274</f>
        <v>59156040.589999996</v>
      </c>
    </row>
    <row r="238" spans="1:12" ht="36" customHeight="1" x14ac:dyDescent="0.2">
      <c r="A238" s="68" t="s">
        <v>385</v>
      </c>
      <c r="B238" s="82" t="s">
        <v>363</v>
      </c>
      <c r="C238" s="40" t="s">
        <v>24</v>
      </c>
      <c r="D238" s="41" t="s">
        <v>20</v>
      </c>
      <c r="E238" s="40" t="s">
        <v>167</v>
      </c>
      <c r="F238" s="42"/>
      <c r="G238" s="44">
        <f>G239+G248+G244+G252</f>
        <v>24393327.550000001</v>
      </c>
      <c r="H238" s="44">
        <f>H239+H248+H244+H252</f>
        <v>16805902.25</v>
      </c>
      <c r="I238" s="44">
        <f>I239+I248+I244+I252</f>
        <v>17463314.799999997</v>
      </c>
    </row>
    <row r="239" spans="1:12" ht="36" customHeight="1" x14ac:dyDescent="0.2">
      <c r="A239" s="45" t="s">
        <v>84</v>
      </c>
      <c r="B239" s="82" t="s">
        <v>363</v>
      </c>
      <c r="C239" s="40" t="s">
        <v>24</v>
      </c>
      <c r="D239" s="41" t="s">
        <v>20</v>
      </c>
      <c r="E239" s="40" t="s">
        <v>168</v>
      </c>
      <c r="F239" s="42"/>
      <c r="G239" s="25">
        <f>G241</f>
        <v>23261220.699999999</v>
      </c>
      <c r="H239" s="25">
        <f>H241</f>
        <v>16566535.109999999</v>
      </c>
      <c r="I239" s="25">
        <f>I241</f>
        <v>17229196.52</v>
      </c>
    </row>
    <row r="240" spans="1:12" ht="34.5" customHeight="1" x14ac:dyDescent="0.2">
      <c r="A240" s="45" t="s">
        <v>241</v>
      </c>
      <c r="B240" s="83" t="s">
        <v>363</v>
      </c>
      <c r="C240" s="40" t="s">
        <v>24</v>
      </c>
      <c r="D240" s="40" t="s">
        <v>20</v>
      </c>
      <c r="E240" s="40" t="s">
        <v>168</v>
      </c>
      <c r="F240" s="42">
        <v>600</v>
      </c>
      <c r="G240" s="25">
        <f>G241</f>
        <v>23261220.699999999</v>
      </c>
      <c r="H240" s="25">
        <f>H241</f>
        <v>16566535.109999999</v>
      </c>
      <c r="I240" s="25">
        <f>I241</f>
        <v>17229196.52</v>
      </c>
    </row>
    <row r="241" spans="1:9" ht="25.5" customHeight="1" x14ac:dyDescent="0.2">
      <c r="A241" s="45" t="s">
        <v>8</v>
      </c>
      <c r="B241" s="83" t="s">
        <v>363</v>
      </c>
      <c r="C241" s="40" t="s">
        <v>24</v>
      </c>
      <c r="D241" s="40" t="s">
        <v>20</v>
      </c>
      <c r="E241" s="40" t="s">
        <v>168</v>
      </c>
      <c r="F241" s="42">
        <v>610</v>
      </c>
      <c r="G241" s="44">
        <f>G242+G243</f>
        <v>23261220.699999999</v>
      </c>
      <c r="H241" s="44">
        <f>H242+H243</f>
        <v>16566535.109999999</v>
      </c>
      <c r="I241" s="44">
        <f>I242+I243</f>
        <v>17229196.52</v>
      </c>
    </row>
    <row r="242" spans="1:9" ht="54.75" customHeight="1" x14ac:dyDescent="0.2">
      <c r="A242" s="45" t="s">
        <v>232</v>
      </c>
      <c r="B242" s="83" t="s">
        <v>363</v>
      </c>
      <c r="C242" s="40" t="s">
        <v>24</v>
      </c>
      <c r="D242" s="40" t="s">
        <v>20</v>
      </c>
      <c r="E242" s="40" t="s">
        <v>168</v>
      </c>
      <c r="F242" s="42">
        <v>611</v>
      </c>
      <c r="G242" s="25">
        <v>22855309.129999999</v>
      </c>
      <c r="H242" s="25">
        <v>16290779.119999999</v>
      </c>
      <c r="I242" s="25">
        <v>16942410.289999999</v>
      </c>
    </row>
    <row r="243" spans="1:9" ht="27.75" customHeight="1" x14ac:dyDescent="0.2">
      <c r="A243" s="45" t="s">
        <v>6</v>
      </c>
      <c r="B243" s="82" t="s">
        <v>363</v>
      </c>
      <c r="C243" s="40" t="s">
        <v>24</v>
      </c>
      <c r="D243" s="41" t="s">
        <v>20</v>
      </c>
      <c r="E243" s="40" t="s">
        <v>168</v>
      </c>
      <c r="F243" s="42">
        <v>612</v>
      </c>
      <c r="G243" s="25">
        <v>405911.57</v>
      </c>
      <c r="H243" s="25">
        <v>275755.99</v>
      </c>
      <c r="I243" s="25">
        <v>286786.23</v>
      </c>
    </row>
    <row r="244" spans="1:9" ht="99" customHeight="1" x14ac:dyDescent="0.2">
      <c r="A244" s="68" t="s">
        <v>463</v>
      </c>
      <c r="B244" s="82" t="s">
        <v>363</v>
      </c>
      <c r="C244" s="40" t="s">
        <v>24</v>
      </c>
      <c r="D244" s="41" t="s">
        <v>20</v>
      </c>
      <c r="E244" s="40" t="s">
        <v>271</v>
      </c>
      <c r="F244" s="42"/>
      <c r="G244" s="25">
        <f>G245</f>
        <v>895621</v>
      </c>
      <c r="H244" s="25">
        <f>H245</f>
        <v>0</v>
      </c>
      <c r="I244" s="25">
        <f>I245</f>
        <v>0</v>
      </c>
    </row>
    <row r="245" spans="1:9" ht="44.25" customHeight="1" x14ac:dyDescent="0.2">
      <c r="A245" s="45" t="s">
        <v>241</v>
      </c>
      <c r="B245" s="82" t="s">
        <v>363</v>
      </c>
      <c r="C245" s="40" t="s">
        <v>24</v>
      </c>
      <c r="D245" s="41" t="s">
        <v>20</v>
      </c>
      <c r="E245" s="55" t="s">
        <v>271</v>
      </c>
      <c r="F245" s="22">
        <v>600</v>
      </c>
      <c r="G245" s="25">
        <f t="shared" ref="G245:I246" si="69">G246</f>
        <v>895621</v>
      </c>
      <c r="H245" s="25">
        <f t="shared" si="69"/>
        <v>0</v>
      </c>
      <c r="I245" s="25">
        <f t="shared" si="69"/>
        <v>0</v>
      </c>
    </row>
    <row r="246" spans="1:9" ht="21" customHeight="1" x14ac:dyDescent="0.2">
      <c r="A246" s="45" t="s">
        <v>8</v>
      </c>
      <c r="B246" s="82" t="s">
        <v>363</v>
      </c>
      <c r="C246" s="40" t="s">
        <v>24</v>
      </c>
      <c r="D246" s="41" t="s">
        <v>20</v>
      </c>
      <c r="E246" s="55" t="s">
        <v>271</v>
      </c>
      <c r="F246" s="22">
        <v>610</v>
      </c>
      <c r="G246" s="25">
        <f t="shared" si="69"/>
        <v>895621</v>
      </c>
      <c r="H246" s="25">
        <f t="shared" si="69"/>
        <v>0</v>
      </c>
      <c r="I246" s="25">
        <f t="shared" si="69"/>
        <v>0</v>
      </c>
    </row>
    <row r="247" spans="1:9" ht="33.75" customHeight="1" x14ac:dyDescent="0.2">
      <c r="A247" s="84" t="s">
        <v>6</v>
      </c>
      <c r="B247" s="82" t="s">
        <v>363</v>
      </c>
      <c r="C247" s="40" t="s">
        <v>24</v>
      </c>
      <c r="D247" s="41" t="s">
        <v>20</v>
      </c>
      <c r="E247" s="55" t="s">
        <v>271</v>
      </c>
      <c r="F247" s="22">
        <v>612</v>
      </c>
      <c r="G247" s="25">
        <v>895621</v>
      </c>
      <c r="H247" s="25">
        <v>0</v>
      </c>
      <c r="I247" s="25">
        <v>0</v>
      </c>
    </row>
    <row r="248" spans="1:9" ht="44.25" customHeight="1" x14ac:dyDescent="0.2">
      <c r="A248" s="85" t="s">
        <v>462</v>
      </c>
      <c r="B248" s="82" t="s">
        <v>363</v>
      </c>
      <c r="C248" s="40" t="s">
        <v>24</v>
      </c>
      <c r="D248" s="41" t="s">
        <v>20</v>
      </c>
      <c r="E248" s="55" t="s">
        <v>270</v>
      </c>
      <c r="F248" s="40"/>
      <c r="G248" s="25">
        <f>G250</f>
        <v>16591.419999999998</v>
      </c>
      <c r="H248" s="25">
        <f>H250</f>
        <v>16591.419999999998</v>
      </c>
      <c r="I248" s="25">
        <f>I250</f>
        <v>17255.080000000002</v>
      </c>
    </row>
    <row r="249" spans="1:9" ht="31.5" customHeight="1" x14ac:dyDescent="0.2">
      <c r="A249" s="86" t="s">
        <v>241</v>
      </c>
      <c r="B249" s="82" t="s">
        <v>363</v>
      </c>
      <c r="C249" s="40" t="s">
        <v>24</v>
      </c>
      <c r="D249" s="41" t="s">
        <v>20</v>
      </c>
      <c r="E249" s="55" t="s">
        <v>270</v>
      </c>
      <c r="F249" s="22">
        <v>600</v>
      </c>
      <c r="G249" s="25">
        <f t="shared" ref="G249:I250" si="70">G250</f>
        <v>16591.419999999998</v>
      </c>
      <c r="H249" s="25">
        <f t="shared" si="70"/>
        <v>16591.419999999998</v>
      </c>
      <c r="I249" s="25">
        <f t="shared" si="70"/>
        <v>17255.080000000002</v>
      </c>
    </row>
    <row r="250" spans="1:9" ht="33" customHeight="1" x14ac:dyDescent="0.2">
      <c r="A250" s="86" t="s">
        <v>8</v>
      </c>
      <c r="B250" s="82" t="s">
        <v>363</v>
      </c>
      <c r="C250" s="40" t="s">
        <v>24</v>
      </c>
      <c r="D250" s="41" t="s">
        <v>20</v>
      </c>
      <c r="E250" s="55" t="s">
        <v>270</v>
      </c>
      <c r="F250" s="22">
        <v>610</v>
      </c>
      <c r="G250" s="25">
        <f t="shared" si="70"/>
        <v>16591.419999999998</v>
      </c>
      <c r="H250" s="25">
        <f t="shared" si="70"/>
        <v>16591.419999999998</v>
      </c>
      <c r="I250" s="25">
        <f t="shared" si="70"/>
        <v>17255.080000000002</v>
      </c>
    </row>
    <row r="251" spans="1:9" ht="33.75" customHeight="1" x14ac:dyDescent="0.2">
      <c r="A251" s="86" t="s">
        <v>6</v>
      </c>
      <c r="B251" s="82" t="s">
        <v>363</v>
      </c>
      <c r="C251" s="40" t="s">
        <v>24</v>
      </c>
      <c r="D251" s="41" t="s">
        <v>20</v>
      </c>
      <c r="E251" s="55" t="s">
        <v>270</v>
      </c>
      <c r="F251" s="22">
        <v>612</v>
      </c>
      <c r="G251" s="25">
        <v>16591.419999999998</v>
      </c>
      <c r="H251" s="25">
        <v>16591.419999999998</v>
      </c>
      <c r="I251" s="25">
        <v>17255.080000000002</v>
      </c>
    </row>
    <row r="252" spans="1:9" ht="38.25" customHeight="1" x14ac:dyDescent="0.2">
      <c r="A252" s="85" t="s">
        <v>378</v>
      </c>
      <c r="B252" s="82" t="s">
        <v>363</v>
      </c>
      <c r="C252" s="40" t="s">
        <v>24</v>
      </c>
      <c r="D252" s="41" t="s">
        <v>20</v>
      </c>
      <c r="E252" s="55" t="s">
        <v>379</v>
      </c>
      <c r="F252" s="40"/>
      <c r="G252" s="25">
        <f>G254</f>
        <v>219894.43</v>
      </c>
      <c r="H252" s="25">
        <f>H254</f>
        <v>222775.72</v>
      </c>
      <c r="I252" s="25">
        <f>I254</f>
        <v>216863.2</v>
      </c>
    </row>
    <row r="253" spans="1:9" ht="31.5" customHeight="1" x14ac:dyDescent="0.2">
      <c r="A253" s="86" t="s">
        <v>241</v>
      </c>
      <c r="B253" s="82" t="s">
        <v>363</v>
      </c>
      <c r="C253" s="40" t="s">
        <v>24</v>
      </c>
      <c r="D253" s="41" t="s">
        <v>20</v>
      </c>
      <c r="E253" s="55" t="s">
        <v>379</v>
      </c>
      <c r="F253" s="22">
        <v>600</v>
      </c>
      <c r="G253" s="25">
        <f t="shared" ref="G253:I254" si="71">G254</f>
        <v>219894.43</v>
      </c>
      <c r="H253" s="25">
        <f t="shared" si="71"/>
        <v>222775.72</v>
      </c>
      <c r="I253" s="25">
        <f t="shared" si="71"/>
        <v>216863.2</v>
      </c>
    </row>
    <row r="254" spans="1:9" ht="33" customHeight="1" x14ac:dyDescent="0.2">
      <c r="A254" s="86" t="s">
        <v>8</v>
      </c>
      <c r="B254" s="82" t="s">
        <v>363</v>
      </c>
      <c r="C254" s="40" t="s">
        <v>24</v>
      </c>
      <c r="D254" s="41" t="s">
        <v>20</v>
      </c>
      <c r="E254" s="55" t="s">
        <v>379</v>
      </c>
      <c r="F254" s="22">
        <v>610</v>
      </c>
      <c r="G254" s="25">
        <f t="shared" si="71"/>
        <v>219894.43</v>
      </c>
      <c r="H254" s="25">
        <f t="shared" si="71"/>
        <v>222775.72</v>
      </c>
      <c r="I254" s="25">
        <f t="shared" si="71"/>
        <v>216863.2</v>
      </c>
    </row>
    <row r="255" spans="1:9" ht="33.75" customHeight="1" x14ac:dyDescent="0.2">
      <c r="A255" s="86" t="s">
        <v>6</v>
      </c>
      <c r="B255" s="82" t="s">
        <v>363</v>
      </c>
      <c r="C255" s="40" t="s">
        <v>24</v>
      </c>
      <c r="D255" s="41" t="s">
        <v>20</v>
      </c>
      <c r="E255" s="55" t="s">
        <v>379</v>
      </c>
      <c r="F255" s="22">
        <v>612</v>
      </c>
      <c r="G255" s="25">
        <v>219894.43</v>
      </c>
      <c r="H255" s="25">
        <v>222775.72</v>
      </c>
      <c r="I255" s="25">
        <v>216863.2</v>
      </c>
    </row>
    <row r="256" spans="1:9" ht="22.5" customHeight="1" x14ac:dyDescent="0.2">
      <c r="A256" s="45" t="s">
        <v>329</v>
      </c>
      <c r="B256" s="83" t="s">
        <v>363</v>
      </c>
      <c r="C256" s="40" t="s">
        <v>24</v>
      </c>
      <c r="D256" s="40" t="s">
        <v>20</v>
      </c>
      <c r="E256" s="217" t="s">
        <v>169</v>
      </c>
      <c r="F256" s="22"/>
      <c r="G256" s="25">
        <f>G257+G262+G266+G270</f>
        <v>62798596.949999996</v>
      </c>
      <c r="H256" s="25">
        <f>H257+H262+H266+H270</f>
        <v>39933119.019999996</v>
      </c>
      <c r="I256" s="25">
        <f>I257+I262+I266+I270</f>
        <v>41600176.32</v>
      </c>
    </row>
    <row r="257" spans="1:9" ht="33.75" customHeight="1" x14ac:dyDescent="0.2">
      <c r="A257" s="45" t="s">
        <v>84</v>
      </c>
      <c r="B257" s="82" t="s">
        <v>363</v>
      </c>
      <c r="C257" s="40" t="s">
        <v>24</v>
      </c>
      <c r="D257" s="41" t="s">
        <v>20</v>
      </c>
      <c r="E257" s="40" t="s">
        <v>332</v>
      </c>
      <c r="F257" s="42"/>
      <c r="G257" s="25">
        <f t="shared" ref="G257:I258" si="72">G258</f>
        <v>61026634.549999997</v>
      </c>
      <c r="H257" s="25">
        <f t="shared" si="72"/>
        <v>38794519.019999996</v>
      </c>
      <c r="I257" s="25">
        <f t="shared" si="72"/>
        <v>40461576.32</v>
      </c>
    </row>
    <row r="258" spans="1:9" ht="70.5" customHeight="1" x14ac:dyDescent="0.2">
      <c r="A258" s="45" t="s">
        <v>241</v>
      </c>
      <c r="B258" s="83" t="s">
        <v>363</v>
      </c>
      <c r="C258" s="40" t="s">
        <v>24</v>
      </c>
      <c r="D258" s="40" t="s">
        <v>20</v>
      </c>
      <c r="E258" s="40" t="s">
        <v>332</v>
      </c>
      <c r="F258" s="42">
        <v>600</v>
      </c>
      <c r="G258" s="25">
        <f t="shared" si="72"/>
        <v>61026634.549999997</v>
      </c>
      <c r="H258" s="25">
        <f t="shared" si="72"/>
        <v>38794519.019999996</v>
      </c>
      <c r="I258" s="25">
        <f t="shared" si="72"/>
        <v>40461576.32</v>
      </c>
    </row>
    <row r="259" spans="1:9" ht="20.25" customHeight="1" x14ac:dyDescent="0.2">
      <c r="A259" s="45" t="s">
        <v>8</v>
      </c>
      <c r="B259" s="83" t="s">
        <v>363</v>
      </c>
      <c r="C259" s="40" t="s">
        <v>24</v>
      </c>
      <c r="D259" s="40" t="s">
        <v>20</v>
      </c>
      <c r="E259" s="40" t="s">
        <v>332</v>
      </c>
      <c r="F259" s="42">
        <v>610</v>
      </c>
      <c r="G259" s="25">
        <f>G260+G261</f>
        <v>61026634.549999997</v>
      </c>
      <c r="H259" s="25">
        <f>H260+H261</f>
        <v>38794519.019999996</v>
      </c>
      <c r="I259" s="25">
        <f>I260+I261</f>
        <v>40461576.32</v>
      </c>
    </row>
    <row r="260" spans="1:9" ht="57" customHeight="1" x14ac:dyDescent="0.2">
      <c r="A260" s="45" t="s">
        <v>232</v>
      </c>
      <c r="B260" s="83" t="s">
        <v>363</v>
      </c>
      <c r="C260" s="40" t="s">
        <v>24</v>
      </c>
      <c r="D260" s="40" t="s">
        <v>20</v>
      </c>
      <c r="E260" s="40" t="s">
        <v>332</v>
      </c>
      <c r="F260" s="42">
        <v>611</v>
      </c>
      <c r="G260" s="25">
        <v>60181348.469999999</v>
      </c>
      <c r="H260" s="25">
        <v>38473593.969999999</v>
      </c>
      <c r="I260" s="25">
        <v>40012537.729999997</v>
      </c>
    </row>
    <row r="261" spans="1:9" ht="27.75" customHeight="1" x14ac:dyDescent="0.2">
      <c r="A261" s="45" t="s">
        <v>6</v>
      </c>
      <c r="B261" s="82" t="s">
        <v>363</v>
      </c>
      <c r="C261" s="40" t="s">
        <v>24</v>
      </c>
      <c r="D261" s="41" t="s">
        <v>20</v>
      </c>
      <c r="E261" s="40" t="s">
        <v>332</v>
      </c>
      <c r="F261" s="42">
        <v>612</v>
      </c>
      <c r="G261" s="25">
        <f>398502.84+446783.24</f>
        <v>845286.08000000007</v>
      </c>
      <c r="H261" s="25">
        <v>320925.05</v>
      </c>
      <c r="I261" s="25">
        <v>449038.59</v>
      </c>
    </row>
    <row r="262" spans="1:9" ht="99" customHeight="1" x14ac:dyDescent="0.2">
      <c r="A262" s="68" t="s">
        <v>463</v>
      </c>
      <c r="B262" s="82" t="s">
        <v>363</v>
      </c>
      <c r="C262" s="40" t="s">
        <v>24</v>
      </c>
      <c r="D262" s="41" t="s">
        <v>20</v>
      </c>
      <c r="E262" s="40" t="s">
        <v>333</v>
      </c>
      <c r="F262" s="42"/>
      <c r="G262" s="25">
        <f>G263</f>
        <v>693362.4</v>
      </c>
      <c r="H262" s="25">
        <f>H263</f>
        <v>0</v>
      </c>
      <c r="I262" s="25">
        <f>I263</f>
        <v>0</v>
      </c>
    </row>
    <row r="263" spans="1:9" ht="45" customHeight="1" x14ac:dyDescent="0.2">
      <c r="A263" s="45" t="s">
        <v>241</v>
      </c>
      <c r="B263" s="82" t="s">
        <v>363</v>
      </c>
      <c r="C263" s="40" t="s">
        <v>24</v>
      </c>
      <c r="D263" s="41" t="s">
        <v>20</v>
      </c>
      <c r="E263" s="55" t="s">
        <v>333</v>
      </c>
      <c r="F263" s="22">
        <v>600</v>
      </c>
      <c r="G263" s="25">
        <f t="shared" ref="G263:I264" si="73">G264</f>
        <v>693362.4</v>
      </c>
      <c r="H263" s="25">
        <f t="shared" si="73"/>
        <v>0</v>
      </c>
      <c r="I263" s="25">
        <f t="shared" si="73"/>
        <v>0</v>
      </c>
    </row>
    <row r="264" spans="1:9" ht="12.75" customHeight="1" x14ac:dyDescent="0.2">
      <c r="A264" s="45" t="s">
        <v>8</v>
      </c>
      <c r="B264" s="82" t="s">
        <v>363</v>
      </c>
      <c r="C264" s="40" t="s">
        <v>24</v>
      </c>
      <c r="D264" s="41" t="s">
        <v>20</v>
      </c>
      <c r="E264" s="55" t="s">
        <v>333</v>
      </c>
      <c r="F264" s="22">
        <v>610</v>
      </c>
      <c r="G264" s="25">
        <f t="shared" si="73"/>
        <v>693362.4</v>
      </c>
      <c r="H264" s="25">
        <f t="shared" si="73"/>
        <v>0</v>
      </c>
      <c r="I264" s="25">
        <f t="shared" si="73"/>
        <v>0</v>
      </c>
    </row>
    <row r="265" spans="1:9" ht="19.5" customHeight="1" x14ac:dyDescent="0.2">
      <c r="A265" s="84" t="s">
        <v>6</v>
      </c>
      <c r="B265" s="82" t="s">
        <v>363</v>
      </c>
      <c r="C265" s="40" t="s">
        <v>24</v>
      </c>
      <c r="D265" s="41" t="s">
        <v>20</v>
      </c>
      <c r="E265" s="55" t="s">
        <v>333</v>
      </c>
      <c r="F265" s="22">
        <v>612</v>
      </c>
      <c r="G265" s="25">
        <v>693362.4</v>
      </c>
      <c r="H265" s="25">
        <v>0</v>
      </c>
      <c r="I265" s="25">
        <v>0</v>
      </c>
    </row>
    <row r="266" spans="1:9" ht="19.5" customHeight="1" x14ac:dyDescent="0.2">
      <c r="A266" s="77" t="s">
        <v>112</v>
      </c>
      <c r="B266" s="83" t="s">
        <v>363</v>
      </c>
      <c r="C266" s="40" t="s">
        <v>24</v>
      </c>
      <c r="D266" s="40" t="s">
        <v>20</v>
      </c>
      <c r="E266" s="217" t="s">
        <v>170</v>
      </c>
      <c r="F266" s="22"/>
      <c r="G266" s="25">
        <f>G268</f>
        <v>1028600</v>
      </c>
      <c r="H266" s="25">
        <f>H268</f>
        <v>1088600</v>
      </c>
      <c r="I266" s="25">
        <f>I268</f>
        <v>1088600</v>
      </c>
    </row>
    <row r="267" spans="1:9" ht="44.25" customHeight="1" x14ac:dyDescent="0.2">
      <c r="A267" s="65" t="s">
        <v>240</v>
      </c>
      <c r="B267" s="83" t="s">
        <v>363</v>
      </c>
      <c r="C267" s="40" t="s">
        <v>24</v>
      </c>
      <c r="D267" s="40" t="s">
        <v>20</v>
      </c>
      <c r="E267" s="217" t="s">
        <v>170</v>
      </c>
      <c r="F267" s="22">
        <v>200</v>
      </c>
      <c r="G267" s="25">
        <f>G268</f>
        <v>1028600</v>
      </c>
      <c r="H267" s="25">
        <f t="shared" ref="H267:I272" si="74">H268</f>
        <v>1088600</v>
      </c>
      <c r="I267" s="25">
        <f t="shared" si="74"/>
        <v>1088600</v>
      </c>
    </row>
    <row r="268" spans="1:9" ht="30" customHeight="1" x14ac:dyDescent="0.2">
      <c r="A268" s="65" t="s">
        <v>82</v>
      </c>
      <c r="B268" s="83" t="s">
        <v>363</v>
      </c>
      <c r="C268" s="40" t="s">
        <v>24</v>
      </c>
      <c r="D268" s="40" t="s">
        <v>20</v>
      </c>
      <c r="E268" s="217" t="s">
        <v>170</v>
      </c>
      <c r="F268" s="22">
        <v>240</v>
      </c>
      <c r="G268" s="25">
        <f>G269</f>
        <v>1028600</v>
      </c>
      <c r="H268" s="25">
        <f t="shared" si="74"/>
        <v>1088600</v>
      </c>
      <c r="I268" s="25">
        <f t="shared" si="74"/>
        <v>1088600</v>
      </c>
    </row>
    <row r="269" spans="1:9" ht="22.5" customHeight="1" x14ac:dyDescent="0.2">
      <c r="A269" s="65" t="s">
        <v>227</v>
      </c>
      <c r="B269" s="83" t="s">
        <v>363</v>
      </c>
      <c r="C269" s="40" t="s">
        <v>24</v>
      </c>
      <c r="D269" s="40" t="s">
        <v>20</v>
      </c>
      <c r="E269" s="217" t="s">
        <v>170</v>
      </c>
      <c r="F269" s="22">
        <v>244</v>
      </c>
      <c r="G269" s="25">
        <v>1028600</v>
      </c>
      <c r="H269" s="25">
        <v>1088600</v>
      </c>
      <c r="I269" s="25">
        <v>1088600</v>
      </c>
    </row>
    <row r="270" spans="1:9" ht="51.75" customHeight="1" x14ac:dyDescent="0.2">
      <c r="A270" s="65" t="s">
        <v>308</v>
      </c>
      <c r="B270" s="83" t="s">
        <v>363</v>
      </c>
      <c r="C270" s="40" t="s">
        <v>24</v>
      </c>
      <c r="D270" s="40" t="s">
        <v>20</v>
      </c>
      <c r="E270" s="217" t="s">
        <v>309</v>
      </c>
      <c r="F270" s="22"/>
      <c r="G270" s="25">
        <f>G272</f>
        <v>50000</v>
      </c>
      <c r="H270" s="25">
        <f>H272</f>
        <v>50000</v>
      </c>
      <c r="I270" s="25">
        <f>I272</f>
        <v>50000</v>
      </c>
    </row>
    <row r="271" spans="1:9" ht="32.25" customHeight="1" x14ac:dyDescent="0.2">
      <c r="A271" s="86" t="s">
        <v>241</v>
      </c>
      <c r="B271" s="83" t="s">
        <v>363</v>
      </c>
      <c r="C271" s="40" t="s">
        <v>24</v>
      </c>
      <c r="D271" s="40" t="s">
        <v>20</v>
      </c>
      <c r="E271" s="217" t="s">
        <v>309</v>
      </c>
      <c r="F271" s="22">
        <v>600</v>
      </c>
      <c r="G271" s="25">
        <f>G272</f>
        <v>50000</v>
      </c>
      <c r="H271" s="25">
        <f t="shared" si="74"/>
        <v>50000</v>
      </c>
      <c r="I271" s="25">
        <f t="shared" si="74"/>
        <v>50000</v>
      </c>
    </row>
    <row r="272" spans="1:9" ht="15" customHeight="1" x14ac:dyDescent="0.2">
      <c r="A272" s="86" t="s">
        <v>8</v>
      </c>
      <c r="B272" s="83" t="s">
        <v>363</v>
      </c>
      <c r="C272" s="40" t="s">
        <v>24</v>
      </c>
      <c r="D272" s="40" t="s">
        <v>20</v>
      </c>
      <c r="E272" s="217" t="s">
        <v>309</v>
      </c>
      <c r="F272" s="22">
        <v>610</v>
      </c>
      <c r="G272" s="25">
        <f>G273</f>
        <v>50000</v>
      </c>
      <c r="H272" s="25">
        <f t="shared" si="74"/>
        <v>50000</v>
      </c>
      <c r="I272" s="25">
        <f t="shared" si="74"/>
        <v>50000</v>
      </c>
    </row>
    <row r="273" spans="1:9" ht="15.75" customHeight="1" x14ac:dyDescent="0.2">
      <c r="A273" s="86" t="s">
        <v>6</v>
      </c>
      <c r="B273" s="83" t="s">
        <v>363</v>
      </c>
      <c r="C273" s="40" t="s">
        <v>24</v>
      </c>
      <c r="D273" s="40" t="s">
        <v>20</v>
      </c>
      <c r="E273" s="217" t="s">
        <v>309</v>
      </c>
      <c r="F273" s="22">
        <v>612</v>
      </c>
      <c r="G273" s="25">
        <v>50000</v>
      </c>
      <c r="H273" s="25">
        <v>50000</v>
      </c>
      <c r="I273" s="25">
        <v>50000</v>
      </c>
    </row>
    <row r="274" spans="1:9" ht="18.75" customHeight="1" x14ac:dyDescent="0.2">
      <c r="A274" s="87" t="s">
        <v>114</v>
      </c>
      <c r="B274" s="88" t="s">
        <v>363</v>
      </c>
      <c r="C274" s="40" t="s">
        <v>24</v>
      </c>
      <c r="D274" s="40" t="s">
        <v>20</v>
      </c>
      <c r="E274" s="89" t="s">
        <v>356</v>
      </c>
      <c r="F274" s="22"/>
      <c r="G274" s="25">
        <f t="shared" ref="G274:I276" si="75">G275</f>
        <v>85182.28</v>
      </c>
      <c r="H274" s="25">
        <f t="shared" si="75"/>
        <v>92549.47</v>
      </c>
      <c r="I274" s="25">
        <f t="shared" si="75"/>
        <v>92549.47</v>
      </c>
    </row>
    <row r="275" spans="1:9" ht="17.25" customHeight="1" x14ac:dyDescent="0.2">
      <c r="A275" s="90" t="s">
        <v>248</v>
      </c>
      <c r="B275" s="88" t="s">
        <v>363</v>
      </c>
      <c r="C275" s="40" t="s">
        <v>24</v>
      </c>
      <c r="D275" s="40" t="s">
        <v>20</v>
      </c>
      <c r="E275" s="89" t="s">
        <v>356</v>
      </c>
      <c r="F275" s="22">
        <v>300</v>
      </c>
      <c r="G275" s="25">
        <f t="shared" si="75"/>
        <v>85182.28</v>
      </c>
      <c r="H275" s="25">
        <f t="shared" si="75"/>
        <v>92549.47</v>
      </c>
      <c r="I275" s="25">
        <f t="shared" si="75"/>
        <v>92549.47</v>
      </c>
    </row>
    <row r="276" spans="1:9" ht="32.25" customHeight="1" x14ac:dyDescent="0.2">
      <c r="A276" s="68" t="s">
        <v>79</v>
      </c>
      <c r="B276" s="88" t="s">
        <v>363</v>
      </c>
      <c r="C276" s="40" t="s">
        <v>24</v>
      </c>
      <c r="D276" s="40" t="s">
        <v>20</v>
      </c>
      <c r="E276" s="89" t="s">
        <v>356</v>
      </c>
      <c r="F276" s="22">
        <v>320</v>
      </c>
      <c r="G276" s="25">
        <f t="shared" si="75"/>
        <v>85182.28</v>
      </c>
      <c r="H276" s="25">
        <f t="shared" si="75"/>
        <v>92549.47</v>
      </c>
      <c r="I276" s="25">
        <f t="shared" si="75"/>
        <v>92549.47</v>
      </c>
    </row>
    <row r="277" spans="1:9" ht="36" customHeight="1" x14ac:dyDescent="0.2">
      <c r="A277" s="45" t="s">
        <v>113</v>
      </c>
      <c r="B277" s="88" t="s">
        <v>363</v>
      </c>
      <c r="C277" s="40" t="s">
        <v>24</v>
      </c>
      <c r="D277" s="40" t="s">
        <v>20</v>
      </c>
      <c r="E277" s="89" t="s">
        <v>356</v>
      </c>
      <c r="F277" s="22">
        <v>321</v>
      </c>
      <c r="G277" s="25">
        <v>85182.28</v>
      </c>
      <c r="H277" s="25">
        <v>92549.47</v>
      </c>
      <c r="I277" s="25">
        <v>92549.47</v>
      </c>
    </row>
    <row r="278" spans="1:9" ht="24.75" customHeight="1" x14ac:dyDescent="0.2">
      <c r="A278" s="45" t="s">
        <v>525</v>
      </c>
      <c r="B278" s="83" t="s">
        <v>363</v>
      </c>
      <c r="C278" s="40" t="s">
        <v>24</v>
      </c>
      <c r="D278" s="40" t="s">
        <v>20</v>
      </c>
      <c r="E278" s="219" t="s">
        <v>523</v>
      </c>
      <c r="F278" s="22"/>
      <c r="G278" s="25">
        <f>G279+G283+G287</f>
        <v>680000</v>
      </c>
      <c r="H278" s="25">
        <f>H279+H283+H287</f>
        <v>0</v>
      </c>
      <c r="I278" s="25">
        <f>I279+I283+I287</f>
        <v>0</v>
      </c>
    </row>
    <row r="279" spans="1:9" ht="24.75" customHeight="1" x14ac:dyDescent="0.2">
      <c r="A279" s="45" t="s">
        <v>553</v>
      </c>
      <c r="B279" s="83" t="s">
        <v>363</v>
      </c>
      <c r="C279" s="40" t="s">
        <v>24</v>
      </c>
      <c r="D279" s="40" t="s">
        <v>20</v>
      </c>
      <c r="E279" s="219" t="s">
        <v>551</v>
      </c>
      <c r="F279" s="22"/>
      <c r="G279" s="25">
        <f t="shared" ref="G279:G280" si="76">G280</f>
        <v>34000</v>
      </c>
      <c r="H279" s="25">
        <f t="shared" ref="H279:H280" si="77">H280</f>
        <v>0</v>
      </c>
      <c r="I279" s="25">
        <f t="shared" ref="I279:I280" si="78">I280</f>
        <v>0</v>
      </c>
    </row>
    <row r="280" spans="1:9" ht="24.75" customHeight="1" x14ac:dyDescent="0.2">
      <c r="A280" s="45" t="s">
        <v>241</v>
      </c>
      <c r="B280" s="83" t="s">
        <v>363</v>
      </c>
      <c r="C280" s="40" t="s">
        <v>24</v>
      </c>
      <c r="D280" s="40" t="s">
        <v>20</v>
      </c>
      <c r="E280" s="219" t="s">
        <v>551</v>
      </c>
      <c r="F280" s="22">
        <v>600</v>
      </c>
      <c r="G280" s="25">
        <f t="shared" si="76"/>
        <v>34000</v>
      </c>
      <c r="H280" s="25">
        <f t="shared" si="77"/>
        <v>0</v>
      </c>
      <c r="I280" s="25">
        <f t="shared" si="78"/>
        <v>0</v>
      </c>
    </row>
    <row r="281" spans="1:9" ht="18" customHeight="1" x14ac:dyDescent="0.2">
      <c r="A281" s="45" t="s">
        <v>8</v>
      </c>
      <c r="B281" s="83" t="s">
        <v>363</v>
      </c>
      <c r="C281" s="40" t="s">
        <v>24</v>
      </c>
      <c r="D281" s="40" t="s">
        <v>20</v>
      </c>
      <c r="E281" s="219" t="s">
        <v>551</v>
      </c>
      <c r="F281" s="22">
        <v>610</v>
      </c>
      <c r="G281" s="25">
        <f>G282</f>
        <v>34000</v>
      </c>
      <c r="H281" s="25">
        <f>H282</f>
        <v>0</v>
      </c>
      <c r="I281" s="25">
        <f>I282</f>
        <v>0</v>
      </c>
    </row>
    <row r="282" spans="1:9" ht="18" customHeight="1" x14ac:dyDescent="0.2">
      <c r="A282" s="45" t="s">
        <v>6</v>
      </c>
      <c r="B282" s="83" t="s">
        <v>363</v>
      </c>
      <c r="C282" s="40" t="s">
        <v>24</v>
      </c>
      <c r="D282" s="40" t="s">
        <v>20</v>
      </c>
      <c r="E282" s="219" t="s">
        <v>551</v>
      </c>
      <c r="F282" s="22">
        <v>612</v>
      </c>
      <c r="G282" s="25">
        <v>34000</v>
      </c>
      <c r="H282" s="25"/>
      <c r="I282" s="25"/>
    </row>
    <row r="283" spans="1:9" ht="22.5" customHeight="1" x14ac:dyDescent="0.2">
      <c r="A283" s="45" t="s">
        <v>525</v>
      </c>
      <c r="B283" s="83" t="s">
        <v>363</v>
      </c>
      <c r="C283" s="40" t="s">
        <v>24</v>
      </c>
      <c r="D283" s="40" t="s">
        <v>20</v>
      </c>
      <c r="E283" s="219" t="s">
        <v>524</v>
      </c>
      <c r="F283" s="22"/>
      <c r="G283" s="25">
        <f t="shared" ref="G283:G284" si="79">G284</f>
        <v>612000</v>
      </c>
      <c r="H283" s="25">
        <f t="shared" ref="H283:H284" si="80">H284</f>
        <v>0</v>
      </c>
      <c r="I283" s="25">
        <f t="shared" ref="I283:I284" si="81">I284</f>
        <v>0</v>
      </c>
    </row>
    <row r="284" spans="1:9" ht="30" customHeight="1" x14ac:dyDescent="0.2">
      <c r="A284" s="45" t="s">
        <v>241</v>
      </c>
      <c r="B284" s="83" t="s">
        <v>363</v>
      </c>
      <c r="C284" s="40" t="s">
        <v>24</v>
      </c>
      <c r="D284" s="40" t="s">
        <v>20</v>
      </c>
      <c r="E284" s="219" t="s">
        <v>524</v>
      </c>
      <c r="F284" s="22">
        <v>600</v>
      </c>
      <c r="G284" s="25">
        <f t="shared" si="79"/>
        <v>612000</v>
      </c>
      <c r="H284" s="25">
        <f t="shared" si="80"/>
        <v>0</v>
      </c>
      <c r="I284" s="25">
        <f t="shared" si="81"/>
        <v>0</v>
      </c>
    </row>
    <row r="285" spans="1:9" ht="17.25" customHeight="1" x14ac:dyDescent="0.2">
      <c r="A285" s="45" t="s">
        <v>8</v>
      </c>
      <c r="B285" s="83" t="s">
        <v>363</v>
      </c>
      <c r="C285" s="40" t="s">
        <v>24</v>
      </c>
      <c r="D285" s="40" t="s">
        <v>20</v>
      </c>
      <c r="E285" s="219" t="s">
        <v>524</v>
      </c>
      <c r="F285" s="22">
        <v>610</v>
      </c>
      <c r="G285" s="25">
        <f>G286</f>
        <v>612000</v>
      </c>
      <c r="H285" s="25">
        <f>H286</f>
        <v>0</v>
      </c>
      <c r="I285" s="25">
        <f>I286</f>
        <v>0</v>
      </c>
    </row>
    <row r="286" spans="1:9" ht="17.25" customHeight="1" x14ac:dyDescent="0.2">
      <c r="A286" s="45" t="s">
        <v>6</v>
      </c>
      <c r="B286" s="83" t="s">
        <v>363</v>
      </c>
      <c r="C286" s="40" t="s">
        <v>24</v>
      </c>
      <c r="D286" s="40" t="s">
        <v>20</v>
      </c>
      <c r="E286" s="219" t="s">
        <v>524</v>
      </c>
      <c r="F286" s="22">
        <v>612</v>
      </c>
      <c r="G286" s="25">
        <v>612000</v>
      </c>
      <c r="H286" s="25"/>
      <c r="I286" s="25"/>
    </row>
    <row r="287" spans="1:9" ht="40.5" customHeight="1" x14ac:dyDescent="0.2">
      <c r="A287" s="45" t="s">
        <v>552</v>
      </c>
      <c r="B287" s="83" t="s">
        <v>363</v>
      </c>
      <c r="C287" s="40" t="s">
        <v>24</v>
      </c>
      <c r="D287" s="40" t="s">
        <v>20</v>
      </c>
      <c r="E287" s="219" t="s">
        <v>550</v>
      </c>
      <c r="F287" s="22"/>
      <c r="G287" s="25">
        <f t="shared" ref="G287:G288" si="82">G288</f>
        <v>34000</v>
      </c>
      <c r="H287" s="25">
        <f t="shared" ref="H287:H288" si="83">H288</f>
        <v>0</v>
      </c>
      <c r="I287" s="25">
        <f t="shared" ref="I287:I288" si="84">I288</f>
        <v>0</v>
      </c>
    </row>
    <row r="288" spans="1:9" ht="30" customHeight="1" x14ac:dyDescent="0.2">
      <c r="A288" s="45" t="s">
        <v>241</v>
      </c>
      <c r="B288" s="83" t="s">
        <v>363</v>
      </c>
      <c r="C288" s="40" t="s">
        <v>24</v>
      </c>
      <c r="D288" s="40" t="s">
        <v>20</v>
      </c>
      <c r="E288" s="219" t="s">
        <v>550</v>
      </c>
      <c r="F288" s="22">
        <v>600</v>
      </c>
      <c r="G288" s="25">
        <f t="shared" si="82"/>
        <v>34000</v>
      </c>
      <c r="H288" s="25">
        <f t="shared" si="83"/>
        <v>0</v>
      </c>
      <c r="I288" s="25">
        <f t="shared" si="84"/>
        <v>0</v>
      </c>
    </row>
    <row r="289" spans="1:9" ht="17.25" customHeight="1" x14ac:dyDescent="0.2">
      <c r="A289" s="45" t="s">
        <v>8</v>
      </c>
      <c r="B289" s="83" t="s">
        <v>363</v>
      </c>
      <c r="C289" s="40" t="s">
        <v>24</v>
      </c>
      <c r="D289" s="40" t="s">
        <v>20</v>
      </c>
      <c r="E289" s="219" t="s">
        <v>550</v>
      </c>
      <c r="F289" s="22">
        <v>610</v>
      </c>
      <c r="G289" s="25">
        <f>G290</f>
        <v>34000</v>
      </c>
      <c r="H289" s="25">
        <f>H290</f>
        <v>0</v>
      </c>
      <c r="I289" s="25">
        <f>I290</f>
        <v>0</v>
      </c>
    </row>
    <row r="290" spans="1:9" ht="17.25" customHeight="1" x14ac:dyDescent="0.2">
      <c r="A290" s="45" t="s">
        <v>6</v>
      </c>
      <c r="B290" s="83" t="s">
        <v>363</v>
      </c>
      <c r="C290" s="40" t="s">
        <v>24</v>
      </c>
      <c r="D290" s="40" t="s">
        <v>20</v>
      </c>
      <c r="E290" s="219" t="s">
        <v>550</v>
      </c>
      <c r="F290" s="22">
        <v>612</v>
      </c>
      <c r="G290" s="25">
        <v>34000</v>
      </c>
      <c r="H290" s="25"/>
      <c r="I290" s="25"/>
    </row>
    <row r="291" spans="1:9" s="10" customFormat="1" ht="42.75" customHeight="1" x14ac:dyDescent="0.2">
      <c r="A291" s="91" t="s">
        <v>340</v>
      </c>
      <c r="B291" s="92" t="s">
        <v>363</v>
      </c>
      <c r="C291" s="32" t="s">
        <v>24</v>
      </c>
      <c r="D291" s="32" t="s">
        <v>33</v>
      </c>
      <c r="E291" s="34"/>
      <c r="F291" s="28"/>
      <c r="G291" s="29">
        <f>G293</f>
        <v>7519682.96</v>
      </c>
      <c r="H291" s="29">
        <f>H293</f>
        <v>5691707.1900000004</v>
      </c>
      <c r="I291" s="29">
        <f>I293</f>
        <v>8095047.2599999998</v>
      </c>
    </row>
    <row r="292" spans="1:9" ht="40.5" customHeight="1" x14ac:dyDescent="0.2">
      <c r="A292" s="81" t="s">
        <v>305</v>
      </c>
      <c r="B292" s="82" t="s">
        <v>363</v>
      </c>
      <c r="C292" s="40" t="s">
        <v>24</v>
      </c>
      <c r="D292" s="40" t="s">
        <v>33</v>
      </c>
      <c r="E292" s="40" t="s">
        <v>166</v>
      </c>
      <c r="F292" s="42"/>
      <c r="G292" s="44">
        <f t="shared" ref="G292:I293" si="85">G293</f>
        <v>7519682.96</v>
      </c>
      <c r="H292" s="44">
        <f t="shared" si="85"/>
        <v>5691707.1900000004</v>
      </c>
      <c r="I292" s="44">
        <f t="shared" si="85"/>
        <v>8095047.2599999998</v>
      </c>
    </row>
    <row r="293" spans="1:9" ht="36.75" customHeight="1" x14ac:dyDescent="0.2">
      <c r="A293" s="68" t="s">
        <v>359</v>
      </c>
      <c r="B293" s="82" t="s">
        <v>363</v>
      </c>
      <c r="C293" s="40" t="s">
        <v>24</v>
      </c>
      <c r="D293" s="40" t="s">
        <v>33</v>
      </c>
      <c r="E293" s="40" t="s">
        <v>354</v>
      </c>
      <c r="F293" s="42"/>
      <c r="G293" s="44">
        <f t="shared" si="85"/>
        <v>7519682.96</v>
      </c>
      <c r="H293" s="44">
        <f t="shared" si="85"/>
        <v>5691707.1900000004</v>
      </c>
      <c r="I293" s="44">
        <f t="shared" si="85"/>
        <v>8095047.2599999998</v>
      </c>
    </row>
    <row r="294" spans="1:9" ht="32.25" customHeight="1" x14ac:dyDescent="0.2">
      <c r="A294" s="65" t="s">
        <v>88</v>
      </c>
      <c r="B294" s="39" t="s">
        <v>363</v>
      </c>
      <c r="C294" s="40" t="s">
        <v>24</v>
      </c>
      <c r="D294" s="40" t="s">
        <v>33</v>
      </c>
      <c r="E294" s="40" t="s">
        <v>355</v>
      </c>
      <c r="F294" s="56"/>
      <c r="G294" s="25">
        <f>G296+G301+G304</f>
        <v>7519682.96</v>
      </c>
      <c r="H294" s="25">
        <f>H296+H301+H304</f>
        <v>5691707.1900000004</v>
      </c>
      <c r="I294" s="25">
        <f>I296+I301+I304</f>
        <v>8095047.2599999998</v>
      </c>
    </row>
    <row r="295" spans="1:9" ht="77.25" customHeight="1" x14ac:dyDescent="0.2">
      <c r="A295" s="65" t="s">
        <v>243</v>
      </c>
      <c r="B295" s="39" t="s">
        <v>363</v>
      </c>
      <c r="C295" s="40" t="s">
        <v>24</v>
      </c>
      <c r="D295" s="40" t="s">
        <v>33</v>
      </c>
      <c r="E295" s="40" t="s">
        <v>355</v>
      </c>
      <c r="F295" s="39">
        <v>100</v>
      </c>
      <c r="G295" s="25">
        <f>G296</f>
        <v>7201032.96</v>
      </c>
      <c r="H295" s="25">
        <f>H296</f>
        <v>5373057.1900000004</v>
      </c>
      <c r="I295" s="25">
        <f>I296</f>
        <v>7776397.2599999998</v>
      </c>
    </row>
    <row r="296" spans="1:9" ht="35.25" customHeight="1" x14ac:dyDescent="0.2">
      <c r="A296" s="65" t="s">
        <v>83</v>
      </c>
      <c r="B296" s="39" t="s">
        <v>363</v>
      </c>
      <c r="C296" s="40" t="s">
        <v>24</v>
      </c>
      <c r="D296" s="40" t="s">
        <v>33</v>
      </c>
      <c r="E296" s="40" t="s">
        <v>355</v>
      </c>
      <c r="F296" s="39">
        <v>120</v>
      </c>
      <c r="G296" s="25">
        <f>G297+G298+G299</f>
        <v>7201032.96</v>
      </c>
      <c r="H296" s="25">
        <f>H297+H298+H299</f>
        <v>5373057.1900000004</v>
      </c>
      <c r="I296" s="25">
        <f>I297+I298+I299</f>
        <v>7776397.2599999998</v>
      </c>
    </row>
    <row r="297" spans="1:9" ht="33.75" customHeight="1" x14ac:dyDescent="0.2">
      <c r="A297" s="65" t="s">
        <v>147</v>
      </c>
      <c r="B297" s="39" t="s">
        <v>363</v>
      </c>
      <c r="C297" s="40" t="s">
        <v>24</v>
      </c>
      <c r="D297" s="40" t="s">
        <v>33</v>
      </c>
      <c r="E297" s="40" t="s">
        <v>355</v>
      </c>
      <c r="F297" s="39">
        <v>121</v>
      </c>
      <c r="G297" s="25">
        <v>5415539.9100000001</v>
      </c>
      <c r="H297" s="25">
        <v>4049967.12</v>
      </c>
      <c r="I297" s="25">
        <v>5857447.9699999997</v>
      </c>
    </row>
    <row r="298" spans="1:9" ht="43.5" customHeight="1" x14ac:dyDescent="0.2">
      <c r="A298" s="65" t="s">
        <v>105</v>
      </c>
      <c r="B298" s="39" t="s">
        <v>363</v>
      </c>
      <c r="C298" s="40" t="s">
        <v>24</v>
      </c>
      <c r="D298" s="40" t="s">
        <v>33</v>
      </c>
      <c r="E298" s="40" t="s">
        <v>355</v>
      </c>
      <c r="F298" s="39">
        <v>122</v>
      </c>
      <c r="G298" s="25">
        <v>150000</v>
      </c>
      <c r="H298" s="25">
        <v>100000</v>
      </c>
      <c r="I298" s="25">
        <v>150000</v>
      </c>
    </row>
    <row r="299" spans="1:9" ht="54" customHeight="1" x14ac:dyDescent="0.2">
      <c r="A299" s="65" t="s">
        <v>146</v>
      </c>
      <c r="B299" s="39" t="s">
        <v>363</v>
      </c>
      <c r="C299" s="40" t="s">
        <v>24</v>
      </c>
      <c r="D299" s="40" t="s">
        <v>33</v>
      </c>
      <c r="E299" s="40" t="s">
        <v>355</v>
      </c>
      <c r="F299" s="39">
        <v>129</v>
      </c>
      <c r="G299" s="25">
        <v>1635493.05</v>
      </c>
      <c r="H299" s="25">
        <v>1223090.07</v>
      </c>
      <c r="I299" s="25">
        <v>1768949.29</v>
      </c>
    </row>
    <row r="300" spans="1:9" ht="40.5" customHeight="1" x14ac:dyDescent="0.2">
      <c r="A300" s="65" t="s">
        <v>240</v>
      </c>
      <c r="B300" s="39" t="s">
        <v>363</v>
      </c>
      <c r="C300" s="40" t="s">
        <v>24</v>
      </c>
      <c r="D300" s="40" t="s">
        <v>33</v>
      </c>
      <c r="E300" s="40" t="s">
        <v>355</v>
      </c>
      <c r="F300" s="39">
        <v>200</v>
      </c>
      <c r="G300" s="25">
        <f t="shared" ref="G300:I301" si="86">G301</f>
        <v>303650</v>
      </c>
      <c r="H300" s="25">
        <f t="shared" si="86"/>
        <v>303650</v>
      </c>
      <c r="I300" s="25">
        <f t="shared" si="86"/>
        <v>303650</v>
      </c>
    </row>
    <row r="301" spans="1:9" ht="33.75" customHeight="1" x14ac:dyDescent="0.2">
      <c r="A301" s="65" t="s">
        <v>82</v>
      </c>
      <c r="B301" s="39" t="s">
        <v>363</v>
      </c>
      <c r="C301" s="40" t="s">
        <v>24</v>
      </c>
      <c r="D301" s="40" t="s">
        <v>33</v>
      </c>
      <c r="E301" s="40" t="s">
        <v>355</v>
      </c>
      <c r="F301" s="39">
        <v>240</v>
      </c>
      <c r="G301" s="25">
        <f t="shared" si="86"/>
        <v>303650</v>
      </c>
      <c r="H301" s="25">
        <f t="shared" si="86"/>
        <v>303650</v>
      </c>
      <c r="I301" s="25">
        <f t="shared" si="86"/>
        <v>303650</v>
      </c>
    </row>
    <row r="302" spans="1:9" ht="12.75" customHeight="1" x14ac:dyDescent="0.2">
      <c r="A302" s="65" t="s">
        <v>227</v>
      </c>
      <c r="B302" s="39" t="s">
        <v>363</v>
      </c>
      <c r="C302" s="40" t="s">
        <v>24</v>
      </c>
      <c r="D302" s="40" t="s">
        <v>33</v>
      </c>
      <c r="E302" s="40" t="s">
        <v>355</v>
      </c>
      <c r="F302" s="39">
        <v>244</v>
      </c>
      <c r="G302" s="25">
        <v>303650</v>
      </c>
      <c r="H302" s="25">
        <v>303650</v>
      </c>
      <c r="I302" s="25">
        <v>303650</v>
      </c>
    </row>
    <row r="303" spans="1:9" ht="12.75" customHeight="1" x14ac:dyDescent="0.2">
      <c r="A303" s="65" t="s">
        <v>244</v>
      </c>
      <c r="B303" s="39" t="s">
        <v>363</v>
      </c>
      <c r="C303" s="40" t="s">
        <v>24</v>
      </c>
      <c r="D303" s="40" t="s">
        <v>33</v>
      </c>
      <c r="E303" s="40" t="s">
        <v>355</v>
      </c>
      <c r="F303" s="39">
        <v>800</v>
      </c>
      <c r="G303" s="25">
        <f>G304</f>
        <v>15000</v>
      </c>
      <c r="H303" s="25">
        <f>H304</f>
        <v>15000</v>
      </c>
      <c r="I303" s="25">
        <f>I304</f>
        <v>15000</v>
      </c>
    </row>
    <row r="304" spans="1:9" ht="12.75" customHeight="1" x14ac:dyDescent="0.2">
      <c r="A304" s="65" t="s">
        <v>14</v>
      </c>
      <c r="B304" s="39" t="s">
        <v>363</v>
      </c>
      <c r="C304" s="40" t="s">
        <v>24</v>
      </c>
      <c r="D304" s="40" t="s">
        <v>33</v>
      </c>
      <c r="E304" s="40" t="s">
        <v>355</v>
      </c>
      <c r="F304" s="39">
        <v>850</v>
      </c>
      <c r="G304" s="25">
        <v>15000</v>
      </c>
      <c r="H304" s="25">
        <v>15000</v>
      </c>
      <c r="I304" s="25">
        <v>15000</v>
      </c>
    </row>
    <row r="305" spans="1:12" ht="12.75" customHeight="1" x14ac:dyDescent="0.2">
      <c r="A305" s="36" t="s">
        <v>32</v>
      </c>
      <c r="B305" s="58" t="s">
        <v>363</v>
      </c>
      <c r="C305" s="93">
        <v>10</v>
      </c>
      <c r="D305" s="32" t="s">
        <v>279</v>
      </c>
      <c r="E305" s="93"/>
      <c r="F305" s="28"/>
      <c r="G305" s="37">
        <f>G306</f>
        <v>105000</v>
      </c>
      <c r="H305" s="37">
        <f>H306</f>
        <v>105000</v>
      </c>
      <c r="I305" s="37">
        <f>I306</f>
        <v>105000</v>
      </c>
    </row>
    <row r="306" spans="1:12" ht="24" customHeight="1" x14ac:dyDescent="0.2">
      <c r="A306" s="94" t="s">
        <v>70</v>
      </c>
      <c r="B306" s="58" t="s">
        <v>363</v>
      </c>
      <c r="C306" s="95" t="s">
        <v>53</v>
      </c>
      <c r="D306" s="96" t="s">
        <v>21</v>
      </c>
      <c r="E306" s="32"/>
      <c r="F306" s="97"/>
      <c r="G306" s="29">
        <f>G307+G318</f>
        <v>105000</v>
      </c>
      <c r="H306" s="29">
        <f>H307+H318</f>
        <v>105000</v>
      </c>
      <c r="I306" s="29">
        <f>I307+I318</f>
        <v>105000</v>
      </c>
      <c r="J306" s="72"/>
      <c r="K306" s="72"/>
      <c r="L306" s="72"/>
    </row>
    <row r="307" spans="1:12" ht="76.5" customHeight="1" x14ac:dyDescent="0.2">
      <c r="A307" s="63" t="s">
        <v>301</v>
      </c>
      <c r="B307" s="83" t="s">
        <v>363</v>
      </c>
      <c r="C307" s="40" t="s">
        <v>53</v>
      </c>
      <c r="D307" s="40" t="s">
        <v>21</v>
      </c>
      <c r="E307" s="40" t="s">
        <v>162</v>
      </c>
      <c r="F307" s="39"/>
      <c r="G307" s="25">
        <f>G308+G313</f>
        <v>30000</v>
      </c>
      <c r="H307" s="25">
        <f>H308+H313</f>
        <v>30000</v>
      </c>
      <c r="I307" s="25">
        <f>I308+I313</f>
        <v>30000</v>
      </c>
    </row>
    <row r="308" spans="1:12" ht="25.5" customHeight="1" x14ac:dyDescent="0.2">
      <c r="A308" s="63" t="s">
        <v>350</v>
      </c>
      <c r="B308" s="83" t="s">
        <v>363</v>
      </c>
      <c r="C308" s="40" t="s">
        <v>53</v>
      </c>
      <c r="D308" s="40" t="s">
        <v>21</v>
      </c>
      <c r="E308" s="40" t="s">
        <v>351</v>
      </c>
      <c r="F308" s="39"/>
      <c r="G308" s="25">
        <f t="shared" ref="G308:I308" si="87">G309</f>
        <v>15000</v>
      </c>
      <c r="H308" s="25">
        <f t="shared" si="87"/>
        <v>15000</v>
      </c>
      <c r="I308" s="25">
        <f t="shared" si="87"/>
        <v>15000</v>
      </c>
    </row>
    <row r="309" spans="1:12" ht="24" customHeight="1" x14ac:dyDescent="0.2">
      <c r="A309" s="65" t="s">
        <v>116</v>
      </c>
      <c r="B309" s="83" t="s">
        <v>363</v>
      </c>
      <c r="C309" s="40" t="s">
        <v>53</v>
      </c>
      <c r="D309" s="40" t="s">
        <v>21</v>
      </c>
      <c r="E309" s="40" t="s">
        <v>352</v>
      </c>
      <c r="F309" s="39"/>
      <c r="G309" s="25">
        <f>G311</f>
        <v>15000</v>
      </c>
      <c r="H309" s="25">
        <f>H311</f>
        <v>15000</v>
      </c>
      <c r="I309" s="25">
        <f>I311</f>
        <v>15000</v>
      </c>
    </row>
    <row r="310" spans="1:12" ht="31.5" customHeight="1" x14ac:dyDescent="0.2">
      <c r="A310" s="65" t="s">
        <v>240</v>
      </c>
      <c r="B310" s="82" t="s">
        <v>363</v>
      </c>
      <c r="C310" s="40" t="s">
        <v>53</v>
      </c>
      <c r="D310" s="40" t="s">
        <v>21</v>
      </c>
      <c r="E310" s="40" t="s">
        <v>352</v>
      </c>
      <c r="F310" s="39">
        <v>200</v>
      </c>
      <c r="G310" s="25">
        <f t="shared" ref="G310:I311" si="88">G311</f>
        <v>15000</v>
      </c>
      <c r="H310" s="25">
        <f t="shared" si="88"/>
        <v>15000</v>
      </c>
      <c r="I310" s="25">
        <f t="shared" si="88"/>
        <v>15000</v>
      </c>
    </row>
    <row r="311" spans="1:12" ht="36" customHeight="1" x14ac:dyDescent="0.2">
      <c r="A311" s="65" t="s">
        <v>82</v>
      </c>
      <c r="B311" s="82" t="s">
        <v>363</v>
      </c>
      <c r="C311" s="40" t="s">
        <v>53</v>
      </c>
      <c r="D311" s="40" t="s">
        <v>21</v>
      </c>
      <c r="E311" s="40" t="s">
        <v>352</v>
      </c>
      <c r="F311" s="39">
        <v>240</v>
      </c>
      <c r="G311" s="25">
        <f t="shared" si="88"/>
        <v>15000</v>
      </c>
      <c r="H311" s="25">
        <f t="shared" si="88"/>
        <v>15000</v>
      </c>
      <c r="I311" s="25">
        <f t="shared" si="88"/>
        <v>15000</v>
      </c>
    </row>
    <row r="312" spans="1:12" ht="20.25" customHeight="1" x14ac:dyDescent="0.2">
      <c r="A312" s="65" t="s">
        <v>227</v>
      </c>
      <c r="B312" s="82" t="s">
        <v>363</v>
      </c>
      <c r="C312" s="40" t="s">
        <v>53</v>
      </c>
      <c r="D312" s="40" t="s">
        <v>21</v>
      </c>
      <c r="E312" s="40" t="s">
        <v>352</v>
      </c>
      <c r="F312" s="40" t="s">
        <v>80</v>
      </c>
      <c r="G312" s="25">
        <v>15000</v>
      </c>
      <c r="H312" s="25">
        <v>15000</v>
      </c>
      <c r="I312" s="25">
        <v>15000</v>
      </c>
    </row>
    <row r="313" spans="1:12" ht="63.75" customHeight="1" x14ac:dyDescent="0.2">
      <c r="A313" s="63" t="s">
        <v>537</v>
      </c>
      <c r="B313" s="122" t="s">
        <v>363</v>
      </c>
      <c r="C313" s="40" t="s">
        <v>53</v>
      </c>
      <c r="D313" s="40" t="s">
        <v>21</v>
      </c>
      <c r="E313" s="40" t="s">
        <v>535</v>
      </c>
      <c r="F313" s="56"/>
      <c r="G313" s="25">
        <f t="shared" ref="G313:G315" si="89">G314</f>
        <v>15000</v>
      </c>
      <c r="H313" s="25">
        <f t="shared" ref="H313:H315" si="90">H314</f>
        <v>15000</v>
      </c>
      <c r="I313" s="25">
        <f t="shared" ref="I313:I315" si="91">I314</f>
        <v>15000</v>
      </c>
    </row>
    <row r="314" spans="1:12" ht="55.5" customHeight="1" x14ac:dyDescent="0.2">
      <c r="A314" s="65" t="s">
        <v>538</v>
      </c>
      <c r="B314" s="122" t="s">
        <v>363</v>
      </c>
      <c r="C314" s="40" t="s">
        <v>53</v>
      </c>
      <c r="D314" s="40" t="s">
        <v>21</v>
      </c>
      <c r="E314" s="40" t="s">
        <v>536</v>
      </c>
      <c r="F314" s="56"/>
      <c r="G314" s="25">
        <f t="shared" si="89"/>
        <v>15000</v>
      </c>
      <c r="H314" s="25">
        <f t="shared" si="90"/>
        <v>15000</v>
      </c>
      <c r="I314" s="25">
        <f t="shared" si="91"/>
        <v>15000</v>
      </c>
    </row>
    <row r="315" spans="1:12" ht="24" customHeight="1" x14ac:dyDescent="0.2">
      <c r="A315" s="65" t="s">
        <v>240</v>
      </c>
      <c r="B315" s="122" t="s">
        <v>363</v>
      </c>
      <c r="C315" s="40" t="s">
        <v>53</v>
      </c>
      <c r="D315" s="40" t="s">
        <v>21</v>
      </c>
      <c r="E315" s="40" t="s">
        <v>536</v>
      </c>
      <c r="F315" s="56" t="s">
        <v>246</v>
      </c>
      <c r="G315" s="25">
        <f t="shared" si="89"/>
        <v>15000</v>
      </c>
      <c r="H315" s="25">
        <f t="shared" si="90"/>
        <v>15000</v>
      </c>
      <c r="I315" s="25">
        <f t="shared" si="91"/>
        <v>15000</v>
      </c>
    </row>
    <row r="316" spans="1:12" ht="25.5" customHeight="1" x14ac:dyDescent="0.2">
      <c r="A316" s="65" t="s">
        <v>82</v>
      </c>
      <c r="B316" s="122" t="s">
        <v>363</v>
      </c>
      <c r="C316" s="40" t="s">
        <v>53</v>
      </c>
      <c r="D316" s="40" t="s">
        <v>21</v>
      </c>
      <c r="E316" s="40" t="s">
        <v>536</v>
      </c>
      <c r="F316" s="56" t="s">
        <v>81</v>
      </c>
      <c r="G316" s="25">
        <f>G317</f>
        <v>15000</v>
      </c>
      <c r="H316" s="25">
        <f>H317</f>
        <v>15000</v>
      </c>
      <c r="I316" s="25">
        <f>I317</f>
        <v>15000</v>
      </c>
    </row>
    <row r="317" spans="1:12" ht="20.25" customHeight="1" x14ac:dyDescent="0.2">
      <c r="A317" s="65" t="s">
        <v>227</v>
      </c>
      <c r="B317" s="122" t="s">
        <v>363</v>
      </c>
      <c r="C317" s="40" t="s">
        <v>53</v>
      </c>
      <c r="D317" s="40" t="s">
        <v>21</v>
      </c>
      <c r="E317" s="40" t="s">
        <v>536</v>
      </c>
      <c r="F317" s="56" t="s">
        <v>80</v>
      </c>
      <c r="G317" s="25">
        <v>15000</v>
      </c>
      <c r="H317" s="25">
        <v>15000</v>
      </c>
      <c r="I317" s="25">
        <v>15000</v>
      </c>
    </row>
    <row r="318" spans="1:12" ht="45.75" customHeight="1" x14ac:dyDescent="0.2">
      <c r="A318" s="63" t="s">
        <v>319</v>
      </c>
      <c r="B318" s="83" t="s">
        <v>363</v>
      </c>
      <c r="C318" s="40" t="s">
        <v>53</v>
      </c>
      <c r="D318" s="40" t="s">
        <v>21</v>
      </c>
      <c r="E318" s="40" t="s">
        <v>322</v>
      </c>
      <c r="F318" s="39"/>
      <c r="G318" s="25">
        <f>G319</f>
        <v>75000</v>
      </c>
      <c r="H318" s="25">
        <f t="shared" ref="H318:I321" si="92">H319</f>
        <v>75000</v>
      </c>
      <c r="I318" s="25">
        <f t="shared" si="92"/>
        <v>75000</v>
      </c>
    </row>
    <row r="319" spans="1:12" ht="35.25" customHeight="1" x14ac:dyDescent="0.2">
      <c r="A319" s="65" t="s">
        <v>324</v>
      </c>
      <c r="B319" s="83" t="s">
        <v>363</v>
      </c>
      <c r="C319" s="40" t="s">
        <v>53</v>
      </c>
      <c r="D319" s="40" t="s">
        <v>21</v>
      </c>
      <c r="E319" s="40" t="s">
        <v>323</v>
      </c>
      <c r="F319" s="39"/>
      <c r="G319" s="25">
        <f>G321</f>
        <v>75000</v>
      </c>
      <c r="H319" s="25">
        <f>H321</f>
        <v>75000</v>
      </c>
      <c r="I319" s="25">
        <f>I321</f>
        <v>75000</v>
      </c>
    </row>
    <row r="320" spans="1:12" ht="33" customHeight="1" x14ac:dyDescent="0.2">
      <c r="A320" s="45" t="s">
        <v>241</v>
      </c>
      <c r="B320" s="82" t="s">
        <v>363</v>
      </c>
      <c r="C320" s="40" t="s">
        <v>53</v>
      </c>
      <c r="D320" s="40" t="s">
        <v>21</v>
      </c>
      <c r="E320" s="40" t="s">
        <v>323</v>
      </c>
      <c r="F320" s="39">
        <v>600</v>
      </c>
      <c r="G320" s="25">
        <f>G321</f>
        <v>75000</v>
      </c>
      <c r="H320" s="25">
        <f t="shared" si="92"/>
        <v>75000</v>
      </c>
      <c r="I320" s="25">
        <f t="shared" si="92"/>
        <v>75000</v>
      </c>
    </row>
    <row r="321" spans="1:9" ht="46.5" customHeight="1" x14ac:dyDescent="0.2">
      <c r="A321" s="45" t="s">
        <v>266</v>
      </c>
      <c r="B321" s="82" t="s">
        <v>363</v>
      </c>
      <c r="C321" s="40" t="s">
        <v>53</v>
      </c>
      <c r="D321" s="40" t="s">
        <v>21</v>
      </c>
      <c r="E321" s="40" t="s">
        <v>323</v>
      </c>
      <c r="F321" s="39">
        <v>630</v>
      </c>
      <c r="G321" s="25">
        <f>G322</f>
        <v>75000</v>
      </c>
      <c r="H321" s="25">
        <f t="shared" si="92"/>
        <v>75000</v>
      </c>
      <c r="I321" s="25">
        <f t="shared" si="92"/>
        <v>75000</v>
      </c>
    </row>
    <row r="322" spans="1:9" ht="37.5" customHeight="1" x14ac:dyDescent="0.2">
      <c r="A322" s="45" t="s">
        <v>267</v>
      </c>
      <c r="B322" s="82" t="s">
        <v>363</v>
      </c>
      <c r="C322" s="40" t="s">
        <v>53</v>
      </c>
      <c r="D322" s="40" t="s">
        <v>21</v>
      </c>
      <c r="E322" s="40" t="s">
        <v>323</v>
      </c>
      <c r="F322" s="40" t="s">
        <v>325</v>
      </c>
      <c r="G322" s="44">
        <v>75000</v>
      </c>
      <c r="H322" s="44">
        <v>75000</v>
      </c>
      <c r="I322" s="44">
        <v>75000</v>
      </c>
    </row>
    <row r="323" spans="1:9" ht="12.75" customHeight="1" x14ac:dyDescent="0.2">
      <c r="A323" s="31" t="s">
        <v>71</v>
      </c>
      <c r="B323" s="57" t="s">
        <v>363</v>
      </c>
      <c r="C323" s="32" t="s">
        <v>47</v>
      </c>
      <c r="D323" s="32" t="s">
        <v>279</v>
      </c>
      <c r="E323" s="32"/>
      <c r="F323" s="27"/>
      <c r="G323" s="29">
        <f t="shared" ref="G323:I326" si="93">G324</f>
        <v>1670200</v>
      </c>
      <c r="H323" s="29">
        <f t="shared" si="93"/>
        <v>1373300</v>
      </c>
      <c r="I323" s="29">
        <f t="shared" si="93"/>
        <v>1373300</v>
      </c>
    </row>
    <row r="324" spans="1:9" ht="12.75" customHeight="1" x14ac:dyDescent="0.2">
      <c r="A324" s="31" t="s">
        <v>72</v>
      </c>
      <c r="B324" s="57" t="s">
        <v>363</v>
      </c>
      <c r="C324" s="32" t="s">
        <v>47</v>
      </c>
      <c r="D324" s="32" t="s">
        <v>25</v>
      </c>
      <c r="E324" s="32"/>
      <c r="F324" s="27"/>
      <c r="G324" s="29">
        <f t="shared" si="93"/>
        <v>1670200</v>
      </c>
      <c r="H324" s="29">
        <f t="shared" si="93"/>
        <v>1373300</v>
      </c>
      <c r="I324" s="29">
        <f t="shared" si="93"/>
        <v>1373300</v>
      </c>
    </row>
    <row r="325" spans="1:9" ht="51" x14ac:dyDescent="0.2">
      <c r="A325" s="65" t="s">
        <v>299</v>
      </c>
      <c r="B325" s="41" t="s">
        <v>363</v>
      </c>
      <c r="C325" s="40" t="s">
        <v>47</v>
      </c>
      <c r="D325" s="40" t="s">
        <v>25</v>
      </c>
      <c r="E325" s="40" t="s">
        <v>143</v>
      </c>
      <c r="F325" s="39"/>
      <c r="G325" s="25">
        <f t="shared" si="93"/>
        <v>1670200</v>
      </c>
      <c r="H325" s="25">
        <f t="shared" si="93"/>
        <v>1373300</v>
      </c>
      <c r="I325" s="25">
        <f t="shared" si="93"/>
        <v>1373300</v>
      </c>
    </row>
    <row r="326" spans="1:9" x14ac:dyDescent="0.2">
      <c r="A326" s="65" t="s">
        <v>344</v>
      </c>
      <c r="B326" s="41" t="s">
        <v>363</v>
      </c>
      <c r="C326" s="40" t="s">
        <v>47</v>
      </c>
      <c r="D326" s="40" t="s">
        <v>25</v>
      </c>
      <c r="E326" s="40" t="s">
        <v>144</v>
      </c>
      <c r="F326" s="39"/>
      <c r="G326" s="25">
        <f>G327</f>
        <v>1670200</v>
      </c>
      <c r="H326" s="25">
        <f t="shared" si="93"/>
        <v>1373300</v>
      </c>
      <c r="I326" s="25">
        <f t="shared" si="93"/>
        <v>1373300</v>
      </c>
    </row>
    <row r="327" spans="1:9" x14ac:dyDescent="0.2">
      <c r="A327" s="65" t="s">
        <v>90</v>
      </c>
      <c r="B327" s="41" t="s">
        <v>363</v>
      </c>
      <c r="C327" s="40" t="s">
        <v>47</v>
      </c>
      <c r="D327" s="40" t="s">
        <v>25</v>
      </c>
      <c r="E327" s="40" t="s">
        <v>145</v>
      </c>
      <c r="F327" s="39"/>
      <c r="G327" s="25">
        <f>G328+G331</f>
        <v>1670200</v>
      </c>
      <c r="H327" s="25">
        <f>H328+H331</f>
        <v>1373300</v>
      </c>
      <c r="I327" s="25">
        <f>I328+I331</f>
        <v>1373300</v>
      </c>
    </row>
    <row r="328" spans="1:9" ht="51" x14ac:dyDescent="0.2">
      <c r="A328" s="65" t="s">
        <v>243</v>
      </c>
      <c r="B328" s="41" t="s">
        <v>363</v>
      </c>
      <c r="C328" s="40" t="s">
        <v>47</v>
      </c>
      <c r="D328" s="40" t="s">
        <v>25</v>
      </c>
      <c r="E328" s="40" t="s">
        <v>145</v>
      </c>
      <c r="F328" s="39">
        <v>100</v>
      </c>
      <c r="G328" s="25">
        <f t="shared" ref="G328:I329" si="94">G329</f>
        <v>860700</v>
      </c>
      <c r="H328" s="25">
        <f t="shared" si="94"/>
        <v>563800</v>
      </c>
      <c r="I328" s="25">
        <f t="shared" si="94"/>
        <v>563800</v>
      </c>
    </row>
    <row r="329" spans="1:9" ht="25.5" x14ac:dyDescent="0.2">
      <c r="A329" s="65" t="s">
        <v>83</v>
      </c>
      <c r="B329" s="41" t="s">
        <v>363</v>
      </c>
      <c r="C329" s="40" t="s">
        <v>47</v>
      </c>
      <c r="D329" s="40" t="s">
        <v>25</v>
      </c>
      <c r="E329" s="40" t="s">
        <v>145</v>
      </c>
      <c r="F329" s="39">
        <v>120</v>
      </c>
      <c r="G329" s="25">
        <f t="shared" si="94"/>
        <v>860700</v>
      </c>
      <c r="H329" s="25">
        <f t="shared" si="94"/>
        <v>563800</v>
      </c>
      <c r="I329" s="25">
        <f t="shared" si="94"/>
        <v>563800</v>
      </c>
    </row>
    <row r="330" spans="1:9" ht="51" x14ac:dyDescent="0.2">
      <c r="A330" s="65" t="s">
        <v>222</v>
      </c>
      <c r="B330" s="41" t="s">
        <v>363</v>
      </c>
      <c r="C330" s="40" t="s">
        <v>47</v>
      </c>
      <c r="D330" s="40" t="s">
        <v>25</v>
      </c>
      <c r="E330" s="40" t="s">
        <v>145</v>
      </c>
      <c r="F330" s="39">
        <v>123</v>
      </c>
      <c r="G330" s="25">
        <v>860700</v>
      </c>
      <c r="H330" s="25">
        <v>563800</v>
      </c>
      <c r="I330" s="25">
        <v>563800</v>
      </c>
    </row>
    <row r="331" spans="1:9" ht="25.5" x14ac:dyDescent="0.2">
      <c r="A331" s="65" t="s">
        <v>240</v>
      </c>
      <c r="B331" s="41" t="s">
        <v>363</v>
      </c>
      <c r="C331" s="40" t="s">
        <v>47</v>
      </c>
      <c r="D331" s="40" t="s">
        <v>25</v>
      </c>
      <c r="E331" s="40" t="s">
        <v>145</v>
      </c>
      <c r="F331" s="39">
        <v>200</v>
      </c>
      <c r="G331" s="25">
        <f t="shared" ref="G331:I332" si="95">G332</f>
        <v>809500</v>
      </c>
      <c r="H331" s="25">
        <f t="shared" si="95"/>
        <v>809500</v>
      </c>
      <c r="I331" s="25">
        <f t="shared" si="95"/>
        <v>809500</v>
      </c>
    </row>
    <row r="332" spans="1:9" ht="25.5" x14ac:dyDescent="0.2">
      <c r="A332" s="65" t="s">
        <v>82</v>
      </c>
      <c r="B332" s="41" t="s">
        <v>363</v>
      </c>
      <c r="C332" s="40" t="s">
        <v>47</v>
      </c>
      <c r="D332" s="40" t="s">
        <v>25</v>
      </c>
      <c r="E332" s="40" t="s">
        <v>145</v>
      </c>
      <c r="F332" s="39">
        <v>240</v>
      </c>
      <c r="G332" s="25">
        <f t="shared" si="95"/>
        <v>809500</v>
      </c>
      <c r="H332" s="25">
        <f t="shared" si="95"/>
        <v>809500</v>
      </c>
      <c r="I332" s="25">
        <f t="shared" si="95"/>
        <v>809500</v>
      </c>
    </row>
    <row r="333" spans="1:9" x14ac:dyDescent="0.2">
      <c r="A333" s="65" t="s">
        <v>228</v>
      </c>
      <c r="B333" s="41" t="s">
        <v>363</v>
      </c>
      <c r="C333" s="40" t="s">
        <v>47</v>
      </c>
      <c r="D333" s="40" t="s">
        <v>25</v>
      </c>
      <c r="E333" s="40" t="s">
        <v>145</v>
      </c>
      <c r="F333" s="39">
        <v>244</v>
      </c>
      <c r="G333" s="25">
        <v>809500</v>
      </c>
      <c r="H333" s="25">
        <v>809500</v>
      </c>
      <c r="I333" s="25">
        <v>809500</v>
      </c>
    </row>
    <row r="334" spans="1:9" ht="12.75" customHeight="1" x14ac:dyDescent="0.2">
      <c r="A334" s="65"/>
      <c r="B334" s="83"/>
      <c r="C334" s="98"/>
      <c r="D334" s="83"/>
      <c r="E334" s="88"/>
      <c r="F334" s="24"/>
      <c r="G334" s="25"/>
      <c r="H334" s="25"/>
      <c r="I334" s="25"/>
    </row>
    <row r="335" spans="1:9" s="10" customFormat="1" ht="63" customHeight="1" x14ac:dyDescent="0.2">
      <c r="A335" s="99" t="s">
        <v>459</v>
      </c>
      <c r="B335" s="27" t="s">
        <v>16</v>
      </c>
      <c r="C335" s="100"/>
      <c r="D335" s="34"/>
      <c r="E335" s="76"/>
      <c r="F335" s="76"/>
      <c r="G335" s="37">
        <f>SUM(G337+G375+G369)</f>
        <v>55892112.639999993</v>
      </c>
      <c r="H335" s="37">
        <f>SUM(H337+H375+H369)</f>
        <v>56151148.439999998</v>
      </c>
      <c r="I335" s="37">
        <f>SUM(I337+I375+I369)</f>
        <v>57709226.189999998</v>
      </c>
    </row>
    <row r="336" spans="1:9" s="10" customFormat="1" ht="12.75" customHeight="1" x14ac:dyDescent="0.2">
      <c r="A336" s="99"/>
      <c r="B336" s="27"/>
      <c r="C336" s="100"/>
      <c r="D336" s="34"/>
      <c r="E336" s="76"/>
      <c r="F336" s="76"/>
      <c r="G336" s="35"/>
      <c r="H336" s="35"/>
      <c r="I336" s="35"/>
    </row>
    <row r="337" spans="1:12" s="10" customFormat="1" ht="20.25" customHeight="1" x14ac:dyDescent="0.2">
      <c r="A337" s="36" t="s">
        <v>43</v>
      </c>
      <c r="B337" s="27" t="s">
        <v>16</v>
      </c>
      <c r="C337" s="101" t="s">
        <v>20</v>
      </c>
      <c r="D337" s="33" t="s">
        <v>279</v>
      </c>
      <c r="E337" s="33"/>
      <c r="F337" s="33"/>
      <c r="G337" s="35">
        <f>SUM(G338+G354+G359)</f>
        <v>19599782.129999999</v>
      </c>
      <c r="H337" s="35">
        <f>SUM(H338+H354+H359)</f>
        <v>18151148.440000001</v>
      </c>
      <c r="I337" s="37">
        <f>SUM(I338+I354+I359)</f>
        <v>16709226.189999999</v>
      </c>
    </row>
    <row r="338" spans="1:12" s="10" customFormat="1" ht="48.75" customHeight="1" x14ac:dyDescent="0.2">
      <c r="A338" s="26" t="s">
        <v>58</v>
      </c>
      <c r="B338" s="27" t="s">
        <v>16</v>
      </c>
      <c r="C338" s="92" t="s">
        <v>20</v>
      </c>
      <c r="D338" s="102" t="s">
        <v>21</v>
      </c>
      <c r="E338" s="33"/>
      <c r="F338" s="78"/>
      <c r="G338" s="35">
        <f>G339</f>
        <v>15546002.58</v>
      </c>
      <c r="H338" s="35">
        <f>H339</f>
        <v>15546002.58</v>
      </c>
      <c r="I338" s="35">
        <f>I339</f>
        <v>15688367.27</v>
      </c>
      <c r="J338" s="46"/>
      <c r="K338" s="46"/>
      <c r="L338" s="46"/>
    </row>
    <row r="339" spans="1:12" ht="37.5" customHeight="1" x14ac:dyDescent="0.2">
      <c r="A339" s="23" t="s">
        <v>381</v>
      </c>
      <c r="B339" s="39" t="s">
        <v>16</v>
      </c>
      <c r="C339" s="103" t="s">
        <v>20</v>
      </c>
      <c r="D339" s="40" t="s">
        <v>21</v>
      </c>
      <c r="E339" s="40" t="s">
        <v>382</v>
      </c>
      <c r="F339" s="56"/>
      <c r="G339" s="25">
        <f t="shared" ref="G339:I339" si="96">G340</f>
        <v>15546002.58</v>
      </c>
      <c r="H339" s="25">
        <f t="shared" si="96"/>
        <v>15546002.58</v>
      </c>
      <c r="I339" s="25">
        <f t="shared" si="96"/>
        <v>15688367.27</v>
      </c>
    </row>
    <row r="340" spans="1:12" ht="39" customHeight="1" x14ac:dyDescent="0.2">
      <c r="A340" s="104" t="s">
        <v>393</v>
      </c>
      <c r="B340" s="48" t="s">
        <v>16</v>
      </c>
      <c r="C340" s="103" t="s">
        <v>20</v>
      </c>
      <c r="D340" s="40" t="s">
        <v>21</v>
      </c>
      <c r="E340" s="40" t="s">
        <v>391</v>
      </c>
      <c r="F340" s="56"/>
      <c r="G340" s="25">
        <f>G341</f>
        <v>15546002.58</v>
      </c>
      <c r="H340" s="25">
        <f>H341</f>
        <v>15546002.58</v>
      </c>
      <c r="I340" s="25">
        <f>I341</f>
        <v>15688367.27</v>
      </c>
    </row>
    <row r="341" spans="1:12" ht="39" customHeight="1" x14ac:dyDescent="0.2">
      <c r="A341" s="65" t="s">
        <v>88</v>
      </c>
      <c r="B341" s="48" t="s">
        <v>16</v>
      </c>
      <c r="C341" s="103" t="s">
        <v>20</v>
      </c>
      <c r="D341" s="40" t="s">
        <v>21</v>
      </c>
      <c r="E341" s="40" t="s">
        <v>392</v>
      </c>
      <c r="F341" s="56"/>
      <c r="G341" s="25">
        <f>G342+G347+G350</f>
        <v>15546002.58</v>
      </c>
      <c r="H341" s="25">
        <f>H342+H347+H350</f>
        <v>15546002.58</v>
      </c>
      <c r="I341" s="25">
        <f>I342+I347+I350</f>
        <v>15688367.27</v>
      </c>
    </row>
    <row r="342" spans="1:12" ht="69" customHeight="1" x14ac:dyDescent="0.2">
      <c r="A342" s="65" t="s">
        <v>243</v>
      </c>
      <c r="B342" s="39" t="s">
        <v>16</v>
      </c>
      <c r="C342" s="103" t="s">
        <v>20</v>
      </c>
      <c r="D342" s="40" t="s">
        <v>21</v>
      </c>
      <c r="E342" s="40" t="s">
        <v>392</v>
      </c>
      <c r="F342" s="39">
        <v>100</v>
      </c>
      <c r="G342" s="25">
        <f>G343</f>
        <v>14411469.58</v>
      </c>
      <c r="H342" s="25">
        <f>H343</f>
        <v>14411469.58</v>
      </c>
      <c r="I342" s="25">
        <f>I343</f>
        <v>14553834.27</v>
      </c>
    </row>
    <row r="343" spans="1:12" ht="25.5" customHeight="1" x14ac:dyDescent="0.2">
      <c r="A343" s="65" t="s">
        <v>83</v>
      </c>
      <c r="B343" s="39" t="s">
        <v>16</v>
      </c>
      <c r="C343" s="103" t="s">
        <v>20</v>
      </c>
      <c r="D343" s="40" t="s">
        <v>21</v>
      </c>
      <c r="E343" s="40" t="s">
        <v>392</v>
      </c>
      <c r="F343" s="39">
        <v>120</v>
      </c>
      <c r="G343" s="25">
        <f>G344+G345+G346</f>
        <v>14411469.58</v>
      </c>
      <c r="H343" s="25">
        <f>H344+H345+H346</f>
        <v>14411469.58</v>
      </c>
      <c r="I343" s="25">
        <f>I344+I345+I346</f>
        <v>14553834.27</v>
      </c>
    </row>
    <row r="344" spans="1:12" ht="25.5" customHeight="1" x14ac:dyDescent="0.2">
      <c r="A344" s="65" t="s">
        <v>147</v>
      </c>
      <c r="B344" s="39" t="s">
        <v>16</v>
      </c>
      <c r="C344" s="40" t="s">
        <v>20</v>
      </c>
      <c r="D344" s="40" t="s">
        <v>21</v>
      </c>
      <c r="E344" s="40" t="s">
        <v>392</v>
      </c>
      <c r="F344" s="39">
        <v>121</v>
      </c>
      <c r="G344" s="25">
        <v>10934308.43</v>
      </c>
      <c r="H344" s="25">
        <v>10934308.43</v>
      </c>
      <c r="I344" s="25">
        <v>11043651.51</v>
      </c>
    </row>
    <row r="345" spans="1:12" ht="24.75" customHeight="1" x14ac:dyDescent="0.2">
      <c r="A345" s="65" t="s">
        <v>105</v>
      </c>
      <c r="B345" s="39" t="s">
        <v>16</v>
      </c>
      <c r="C345" s="40" t="s">
        <v>20</v>
      </c>
      <c r="D345" s="40" t="s">
        <v>21</v>
      </c>
      <c r="E345" s="40" t="s">
        <v>392</v>
      </c>
      <c r="F345" s="39">
        <v>122</v>
      </c>
      <c r="G345" s="25">
        <v>175000</v>
      </c>
      <c r="H345" s="25">
        <v>175000</v>
      </c>
      <c r="I345" s="25">
        <v>175000</v>
      </c>
    </row>
    <row r="346" spans="1:12" ht="38.25" customHeight="1" x14ac:dyDescent="0.2">
      <c r="A346" s="65" t="s">
        <v>146</v>
      </c>
      <c r="B346" s="39" t="s">
        <v>16</v>
      </c>
      <c r="C346" s="40" t="s">
        <v>20</v>
      </c>
      <c r="D346" s="40" t="s">
        <v>21</v>
      </c>
      <c r="E346" s="40" t="s">
        <v>392</v>
      </c>
      <c r="F346" s="39">
        <v>129</v>
      </c>
      <c r="G346" s="25">
        <v>3302161.15</v>
      </c>
      <c r="H346" s="25">
        <v>3302161.15</v>
      </c>
      <c r="I346" s="25">
        <v>3335182.76</v>
      </c>
    </row>
    <row r="347" spans="1:12" ht="25.5" customHeight="1" x14ac:dyDescent="0.2">
      <c r="A347" s="65" t="s">
        <v>240</v>
      </c>
      <c r="B347" s="39" t="s">
        <v>16</v>
      </c>
      <c r="C347" s="103" t="s">
        <v>20</v>
      </c>
      <c r="D347" s="40" t="s">
        <v>21</v>
      </c>
      <c r="E347" s="40" t="s">
        <v>392</v>
      </c>
      <c r="F347" s="39">
        <v>200</v>
      </c>
      <c r="G347" s="25">
        <f>G348</f>
        <v>1034533</v>
      </c>
      <c r="H347" s="25">
        <f t="shared" ref="H347:I348" si="97">H348</f>
        <v>1034533</v>
      </c>
      <c r="I347" s="25">
        <f t="shared" si="97"/>
        <v>1034533</v>
      </c>
    </row>
    <row r="348" spans="1:12" ht="33.75" customHeight="1" x14ac:dyDescent="0.2">
      <c r="A348" s="65" t="s">
        <v>82</v>
      </c>
      <c r="B348" s="39" t="s">
        <v>16</v>
      </c>
      <c r="C348" s="103" t="s">
        <v>20</v>
      </c>
      <c r="D348" s="40" t="s">
        <v>21</v>
      </c>
      <c r="E348" s="40" t="s">
        <v>392</v>
      </c>
      <c r="F348" s="39">
        <v>240</v>
      </c>
      <c r="G348" s="25">
        <f>G349</f>
        <v>1034533</v>
      </c>
      <c r="H348" s="25">
        <f t="shared" si="97"/>
        <v>1034533</v>
      </c>
      <c r="I348" s="25">
        <f t="shared" si="97"/>
        <v>1034533</v>
      </c>
    </row>
    <row r="349" spans="1:12" ht="20.25" customHeight="1" x14ac:dyDescent="0.2">
      <c r="A349" s="65" t="s">
        <v>227</v>
      </c>
      <c r="B349" s="39" t="s">
        <v>16</v>
      </c>
      <c r="C349" s="103" t="s">
        <v>20</v>
      </c>
      <c r="D349" s="40" t="s">
        <v>21</v>
      </c>
      <c r="E349" s="40" t="s">
        <v>392</v>
      </c>
      <c r="F349" s="39">
        <v>244</v>
      </c>
      <c r="G349" s="25">
        <v>1034533</v>
      </c>
      <c r="H349" s="25">
        <v>1034533</v>
      </c>
      <c r="I349" s="25">
        <v>1034533</v>
      </c>
    </row>
    <row r="350" spans="1:12" ht="12.75" customHeight="1" x14ac:dyDescent="0.2">
      <c r="A350" s="65" t="s">
        <v>244</v>
      </c>
      <c r="B350" s="39" t="s">
        <v>16</v>
      </c>
      <c r="C350" s="103" t="s">
        <v>20</v>
      </c>
      <c r="D350" s="40" t="s">
        <v>21</v>
      </c>
      <c r="E350" s="40" t="s">
        <v>392</v>
      </c>
      <c r="F350" s="39">
        <v>800</v>
      </c>
      <c r="G350" s="25">
        <f>G351+G353</f>
        <v>100000</v>
      </c>
      <c r="H350" s="25">
        <f>H351+H353</f>
        <v>100000</v>
      </c>
      <c r="I350" s="25">
        <f>I351+I353</f>
        <v>100000</v>
      </c>
    </row>
    <row r="351" spans="1:12" ht="19.5" customHeight="1" x14ac:dyDescent="0.2">
      <c r="A351" s="65" t="s">
        <v>207</v>
      </c>
      <c r="B351" s="39" t="s">
        <v>16</v>
      </c>
      <c r="C351" s="103" t="s">
        <v>20</v>
      </c>
      <c r="D351" s="40" t="s">
        <v>21</v>
      </c>
      <c r="E351" s="40" t="s">
        <v>392</v>
      </c>
      <c r="F351" s="39">
        <v>830</v>
      </c>
      <c r="G351" s="25">
        <f>G352</f>
        <v>100000</v>
      </c>
      <c r="H351" s="25">
        <f>H352</f>
        <v>100000</v>
      </c>
      <c r="I351" s="25">
        <f>I352</f>
        <v>100000</v>
      </c>
    </row>
    <row r="352" spans="1:12" ht="50.25" customHeight="1" x14ac:dyDescent="0.2">
      <c r="A352" s="23" t="s">
        <v>229</v>
      </c>
      <c r="B352" s="39" t="s">
        <v>16</v>
      </c>
      <c r="C352" s="103" t="s">
        <v>20</v>
      </c>
      <c r="D352" s="40" t="s">
        <v>21</v>
      </c>
      <c r="E352" s="40" t="s">
        <v>392</v>
      </c>
      <c r="F352" s="39">
        <v>831</v>
      </c>
      <c r="G352" s="25">
        <v>100000</v>
      </c>
      <c r="H352" s="25">
        <v>100000</v>
      </c>
      <c r="I352" s="25">
        <v>100000</v>
      </c>
    </row>
    <row r="353" spans="1:12" ht="12.75" customHeight="1" x14ac:dyDescent="0.2">
      <c r="A353" s="65" t="s">
        <v>14</v>
      </c>
      <c r="B353" s="39" t="s">
        <v>16</v>
      </c>
      <c r="C353" s="103" t="s">
        <v>20</v>
      </c>
      <c r="D353" s="40" t="s">
        <v>21</v>
      </c>
      <c r="E353" s="40" t="s">
        <v>392</v>
      </c>
      <c r="F353" s="39">
        <v>850</v>
      </c>
      <c r="G353" s="25">
        <v>0</v>
      </c>
      <c r="H353" s="25">
        <v>0</v>
      </c>
      <c r="I353" s="25">
        <v>0</v>
      </c>
    </row>
    <row r="354" spans="1:12" s="10" customFormat="1" ht="18" customHeight="1" x14ac:dyDescent="0.2">
      <c r="A354" s="36" t="s">
        <v>35</v>
      </c>
      <c r="B354" s="105" t="s">
        <v>16</v>
      </c>
      <c r="C354" s="32" t="s">
        <v>20</v>
      </c>
      <c r="D354" s="32" t="s">
        <v>47</v>
      </c>
      <c r="E354" s="70"/>
      <c r="F354" s="32"/>
      <c r="G354" s="29">
        <f t="shared" ref="G354:I355" si="98">SUM(G355)</f>
        <v>2984579.55</v>
      </c>
      <c r="H354" s="29">
        <f t="shared" si="98"/>
        <v>1022270.15</v>
      </c>
      <c r="I354" s="29">
        <f t="shared" si="98"/>
        <v>1020858.92</v>
      </c>
    </row>
    <row r="355" spans="1:12" ht="19.5" customHeight="1" x14ac:dyDescent="0.2">
      <c r="A355" s="77" t="s">
        <v>121</v>
      </c>
      <c r="B355" s="106" t="s">
        <v>16</v>
      </c>
      <c r="C355" s="40" t="s">
        <v>20</v>
      </c>
      <c r="D355" s="40" t="s">
        <v>47</v>
      </c>
      <c r="E355" s="40" t="s">
        <v>149</v>
      </c>
      <c r="F355" s="40"/>
      <c r="G355" s="25">
        <f t="shared" si="98"/>
        <v>2984579.55</v>
      </c>
      <c r="H355" s="25">
        <f t="shared" si="98"/>
        <v>1022270.15</v>
      </c>
      <c r="I355" s="25">
        <f t="shared" si="98"/>
        <v>1020858.92</v>
      </c>
    </row>
    <row r="356" spans="1:12" ht="25.5" customHeight="1" x14ac:dyDescent="0.2">
      <c r="A356" s="45" t="s">
        <v>91</v>
      </c>
      <c r="B356" s="106" t="s">
        <v>16</v>
      </c>
      <c r="C356" s="40" t="s">
        <v>20</v>
      </c>
      <c r="D356" s="40" t="s">
        <v>47</v>
      </c>
      <c r="E356" s="40" t="s">
        <v>150</v>
      </c>
      <c r="F356" s="22"/>
      <c r="G356" s="25">
        <f>G358</f>
        <v>2984579.55</v>
      </c>
      <c r="H356" s="25">
        <f>H358</f>
        <v>1022270.15</v>
      </c>
      <c r="I356" s="25">
        <f>I358</f>
        <v>1020858.92</v>
      </c>
    </row>
    <row r="357" spans="1:12" ht="21.75" customHeight="1" x14ac:dyDescent="0.2">
      <c r="A357" s="65" t="s">
        <v>244</v>
      </c>
      <c r="B357" s="42" t="s">
        <v>16</v>
      </c>
      <c r="C357" s="40" t="s">
        <v>20</v>
      </c>
      <c r="D357" s="40" t="s">
        <v>47</v>
      </c>
      <c r="E357" s="40" t="s">
        <v>150</v>
      </c>
      <c r="F357" s="22">
        <v>800</v>
      </c>
      <c r="G357" s="25">
        <f>G358</f>
        <v>2984579.55</v>
      </c>
      <c r="H357" s="25">
        <f>H358</f>
        <v>1022270.15</v>
      </c>
      <c r="I357" s="25">
        <f>I358</f>
        <v>1020858.92</v>
      </c>
    </row>
    <row r="358" spans="1:12" ht="20.25" customHeight="1" x14ac:dyDescent="0.2">
      <c r="A358" s="45" t="s">
        <v>93</v>
      </c>
      <c r="B358" s="42" t="s">
        <v>16</v>
      </c>
      <c r="C358" s="40" t="s">
        <v>20</v>
      </c>
      <c r="D358" s="40" t="s">
        <v>47</v>
      </c>
      <c r="E358" s="40" t="s">
        <v>150</v>
      </c>
      <c r="F358" s="40" t="s">
        <v>92</v>
      </c>
      <c r="G358" s="25">
        <v>2984579.55</v>
      </c>
      <c r="H358" s="25">
        <v>1022270.15</v>
      </c>
      <c r="I358" s="25">
        <v>1020858.92</v>
      </c>
    </row>
    <row r="359" spans="1:12" s="10" customFormat="1" ht="20.25" customHeight="1" x14ac:dyDescent="0.2">
      <c r="A359" s="31" t="s">
        <v>46</v>
      </c>
      <c r="B359" s="58" t="s">
        <v>16</v>
      </c>
      <c r="C359" s="32" t="s">
        <v>20</v>
      </c>
      <c r="D359" s="32" t="s">
        <v>66</v>
      </c>
      <c r="E359" s="32"/>
      <c r="F359" s="78"/>
      <c r="G359" s="29">
        <f>G360+G365</f>
        <v>1069200</v>
      </c>
      <c r="H359" s="29">
        <f>H360+H365</f>
        <v>1582875.71</v>
      </c>
      <c r="I359" s="37">
        <f>I360+I365</f>
        <v>0</v>
      </c>
      <c r="J359" s="46"/>
      <c r="K359" s="46"/>
      <c r="L359" s="46"/>
    </row>
    <row r="360" spans="1:12" ht="45.75" customHeight="1" x14ac:dyDescent="0.2">
      <c r="A360" s="107" t="s">
        <v>381</v>
      </c>
      <c r="B360" s="42" t="s">
        <v>16</v>
      </c>
      <c r="C360" s="40" t="s">
        <v>20</v>
      </c>
      <c r="D360" s="40" t="s">
        <v>66</v>
      </c>
      <c r="E360" s="55" t="s">
        <v>382</v>
      </c>
      <c r="F360" s="56"/>
      <c r="G360" s="25">
        <f t="shared" ref="G360:I363" si="99">G361</f>
        <v>1069200</v>
      </c>
      <c r="H360" s="25">
        <f t="shared" si="99"/>
        <v>1582875.71</v>
      </c>
      <c r="I360" s="25">
        <f t="shared" si="99"/>
        <v>0</v>
      </c>
    </row>
    <row r="361" spans="1:12" ht="33.75" customHeight="1" x14ac:dyDescent="0.2">
      <c r="A361" s="65" t="s">
        <v>115</v>
      </c>
      <c r="B361" s="106" t="s">
        <v>16</v>
      </c>
      <c r="C361" s="40" t="s">
        <v>20</v>
      </c>
      <c r="D361" s="40" t="s">
        <v>66</v>
      </c>
      <c r="E361" s="55" t="s">
        <v>419</v>
      </c>
      <c r="F361" s="48"/>
      <c r="G361" s="25">
        <f t="shared" si="99"/>
        <v>1069200</v>
      </c>
      <c r="H361" s="25">
        <f t="shared" si="99"/>
        <v>1582875.71</v>
      </c>
      <c r="I361" s="25">
        <f t="shared" si="99"/>
        <v>0</v>
      </c>
    </row>
    <row r="362" spans="1:12" ht="20.25" customHeight="1" x14ac:dyDescent="0.2">
      <c r="A362" s="85" t="s">
        <v>104</v>
      </c>
      <c r="B362" s="106" t="s">
        <v>16</v>
      </c>
      <c r="C362" s="40" t="s">
        <v>20</v>
      </c>
      <c r="D362" s="40" t="s">
        <v>66</v>
      </c>
      <c r="E362" s="55" t="s">
        <v>419</v>
      </c>
      <c r="F362" s="56" t="s">
        <v>103</v>
      </c>
      <c r="G362" s="25">
        <f t="shared" si="99"/>
        <v>1069200</v>
      </c>
      <c r="H362" s="25">
        <f t="shared" si="99"/>
        <v>1582875.71</v>
      </c>
      <c r="I362" s="25">
        <f t="shared" si="99"/>
        <v>0</v>
      </c>
    </row>
    <row r="363" spans="1:12" ht="22.5" customHeight="1" x14ac:dyDescent="0.2">
      <c r="A363" s="85" t="s">
        <v>207</v>
      </c>
      <c r="B363" s="106" t="s">
        <v>16</v>
      </c>
      <c r="C363" s="40" t="s">
        <v>20</v>
      </c>
      <c r="D363" s="40" t="s">
        <v>66</v>
      </c>
      <c r="E363" s="55" t="s">
        <v>419</v>
      </c>
      <c r="F363" s="56" t="s">
        <v>247</v>
      </c>
      <c r="G363" s="25">
        <f t="shared" si="99"/>
        <v>1069200</v>
      </c>
      <c r="H363" s="25">
        <f t="shared" si="99"/>
        <v>1582875.71</v>
      </c>
      <c r="I363" s="25">
        <f t="shared" si="99"/>
        <v>0</v>
      </c>
    </row>
    <row r="364" spans="1:12" ht="37.5" customHeight="1" x14ac:dyDescent="0.2">
      <c r="A364" s="85" t="s">
        <v>229</v>
      </c>
      <c r="B364" s="106" t="s">
        <v>16</v>
      </c>
      <c r="C364" s="40" t="s">
        <v>20</v>
      </c>
      <c r="D364" s="40" t="s">
        <v>66</v>
      </c>
      <c r="E364" s="55" t="s">
        <v>419</v>
      </c>
      <c r="F364" s="56" t="s">
        <v>130</v>
      </c>
      <c r="G364" s="25">
        <v>1069200</v>
      </c>
      <c r="H364" s="25">
        <v>1582875.71</v>
      </c>
      <c r="I364" s="25">
        <v>0</v>
      </c>
    </row>
    <row r="365" spans="1:12" ht="30" hidden="1" customHeight="1" x14ac:dyDescent="0.2">
      <c r="A365" s="85" t="s">
        <v>525</v>
      </c>
      <c r="B365" s="108" t="s">
        <v>16</v>
      </c>
      <c r="C365" s="40" t="s">
        <v>20</v>
      </c>
      <c r="D365" s="40" t="s">
        <v>66</v>
      </c>
      <c r="E365" s="55" t="s">
        <v>523</v>
      </c>
      <c r="F365" s="56"/>
      <c r="G365" s="25">
        <f t="shared" ref="G365:G366" si="100">G366</f>
        <v>0</v>
      </c>
      <c r="H365" s="25">
        <f t="shared" ref="H365:H366" si="101">H366</f>
        <v>0</v>
      </c>
      <c r="I365" s="25">
        <f t="shared" ref="I365:I366" si="102">I366</f>
        <v>0</v>
      </c>
    </row>
    <row r="366" spans="1:12" ht="37.5" hidden="1" customHeight="1" x14ac:dyDescent="0.2">
      <c r="A366" s="85" t="s">
        <v>525</v>
      </c>
      <c r="B366" s="108" t="s">
        <v>16</v>
      </c>
      <c r="C366" s="40" t="s">
        <v>20</v>
      </c>
      <c r="D366" s="40" t="s">
        <v>66</v>
      </c>
      <c r="E366" s="55" t="s">
        <v>524</v>
      </c>
      <c r="F366" s="56"/>
      <c r="G366" s="25">
        <f t="shared" si="100"/>
        <v>0</v>
      </c>
      <c r="H366" s="25">
        <f t="shared" si="101"/>
        <v>0</v>
      </c>
      <c r="I366" s="25">
        <f t="shared" si="102"/>
        <v>0</v>
      </c>
    </row>
    <row r="367" spans="1:12" ht="18.75" hidden="1" customHeight="1" x14ac:dyDescent="0.2">
      <c r="A367" s="85" t="s">
        <v>244</v>
      </c>
      <c r="B367" s="108" t="s">
        <v>16</v>
      </c>
      <c r="C367" s="40" t="s">
        <v>20</v>
      </c>
      <c r="D367" s="40" t="s">
        <v>66</v>
      </c>
      <c r="E367" s="55" t="s">
        <v>524</v>
      </c>
      <c r="F367" s="56" t="s">
        <v>103</v>
      </c>
      <c r="G367" s="25">
        <f>G368</f>
        <v>0</v>
      </c>
      <c r="H367" s="25">
        <f>H368</f>
        <v>0</v>
      </c>
      <c r="I367" s="25">
        <f>I368</f>
        <v>0</v>
      </c>
    </row>
    <row r="368" spans="1:12" ht="18" hidden="1" customHeight="1" x14ac:dyDescent="0.2">
      <c r="A368" s="85" t="s">
        <v>93</v>
      </c>
      <c r="B368" s="108" t="s">
        <v>16</v>
      </c>
      <c r="C368" s="40" t="s">
        <v>20</v>
      </c>
      <c r="D368" s="40" t="s">
        <v>66</v>
      </c>
      <c r="E368" s="55" t="s">
        <v>524</v>
      </c>
      <c r="F368" s="56" t="s">
        <v>92</v>
      </c>
      <c r="G368" s="25"/>
      <c r="H368" s="25"/>
      <c r="I368" s="25"/>
    </row>
    <row r="369" spans="1:9" s="10" customFormat="1" ht="16.5" customHeight="1" x14ac:dyDescent="0.2">
      <c r="A369" s="109" t="s">
        <v>75</v>
      </c>
      <c r="B369" s="78" t="s">
        <v>16</v>
      </c>
      <c r="C369" s="32" t="s">
        <v>33</v>
      </c>
      <c r="D369" s="32" t="s">
        <v>23</v>
      </c>
      <c r="E369" s="110"/>
      <c r="F369" s="33"/>
      <c r="G369" s="25">
        <f t="shared" ref="G369:G371" si="103">G370</f>
        <v>9292330.5099999998</v>
      </c>
      <c r="H369" s="25">
        <f t="shared" ref="H369:H371" si="104">H370</f>
        <v>0</v>
      </c>
      <c r="I369" s="25">
        <f t="shared" ref="I369:I371" si="105">I370</f>
        <v>0</v>
      </c>
    </row>
    <row r="370" spans="1:9" ht="60.75" customHeight="1" x14ac:dyDescent="0.2">
      <c r="A370" s="111" t="s">
        <v>326</v>
      </c>
      <c r="B370" s="48" t="s">
        <v>16</v>
      </c>
      <c r="C370" s="40" t="s">
        <v>33</v>
      </c>
      <c r="D370" s="40" t="s">
        <v>23</v>
      </c>
      <c r="E370" s="55" t="s">
        <v>274</v>
      </c>
      <c r="F370" s="56"/>
      <c r="G370" s="25">
        <f t="shared" si="103"/>
        <v>9292330.5099999998</v>
      </c>
      <c r="H370" s="25">
        <f t="shared" si="104"/>
        <v>0</v>
      </c>
      <c r="I370" s="25">
        <f t="shared" si="105"/>
        <v>0</v>
      </c>
    </row>
    <row r="371" spans="1:9" ht="16.5" customHeight="1" x14ac:dyDescent="0.2">
      <c r="A371" s="85" t="s">
        <v>514</v>
      </c>
      <c r="B371" s="48" t="s">
        <v>16</v>
      </c>
      <c r="C371" s="40" t="s">
        <v>33</v>
      </c>
      <c r="D371" s="40" t="s">
        <v>23</v>
      </c>
      <c r="E371" s="55" t="s">
        <v>513</v>
      </c>
      <c r="F371" s="56"/>
      <c r="G371" s="25">
        <f t="shared" si="103"/>
        <v>9292330.5099999998</v>
      </c>
      <c r="H371" s="25">
        <f t="shared" si="104"/>
        <v>0</v>
      </c>
      <c r="I371" s="25">
        <f t="shared" si="105"/>
        <v>0</v>
      </c>
    </row>
    <row r="372" spans="1:9" ht="16.5" customHeight="1" x14ac:dyDescent="0.2">
      <c r="A372" s="85" t="s">
        <v>244</v>
      </c>
      <c r="B372" s="48" t="s">
        <v>16</v>
      </c>
      <c r="C372" s="40" t="s">
        <v>33</v>
      </c>
      <c r="D372" s="40" t="s">
        <v>23</v>
      </c>
      <c r="E372" s="55" t="s">
        <v>513</v>
      </c>
      <c r="F372" s="56" t="s">
        <v>103</v>
      </c>
      <c r="G372" s="25">
        <f>G373</f>
        <v>9292330.5099999998</v>
      </c>
      <c r="H372" s="25">
        <f>H373</f>
        <v>0</v>
      </c>
      <c r="I372" s="25">
        <f>I373</f>
        <v>0</v>
      </c>
    </row>
    <row r="373" spans="1:9" ht="16.5" customHeight="1" x14ac:dyDescent="0.2">
      <c r="A373" s="85" t="s">
        <v>93</v>
      </c>
      <c r="B373" s="48" t="s">
        <v>16</v>
      </c>
      <c r="C373" s="40" t="s">
        <v>33</v>
      </c>
      <c r="D373" s="40" t="s">
        <v>23</v>
      </c>
      <c r="E373" s="55" t="s">
        <v>513</v>
      </c>
      <c r="F373" s="56" t="s">
        <v>92</v>
      </c>
      <c r="G373" s="25">
        <v>9292330.5099999998</v>
      </c>
      <c r="H373" s="25"/>
      <c r="I373" s="25"/>
    </row>
    <row r="374" spans="1:9" ht="12.75" customHeight="1" x14ac:dyDescent="0.2">
      <c r="A374" s="85"/>
      <c r="B374" s="48"/>
      <c r="C374" s="40"/>
      <c r="D374" s="40"/>
      <c r="E374" s="55"/>
      <c r="F374" s="56"/>
      <c r="G374" s="25"/>
      <c r="H374" s="25"/>
      <c r="I374" s="25"/>
    </row>
    <row r="375" spans="1:9" s="10" customFormat="1" ht="30" customHeight="1" x14ac:dyDescent="0.2">
      <c r="A375" s="36" t="s">
        <v>73</v>
      </c>
      <c r="B375" s="27" t="s">
        <v>16</v>
      </c>
      <c r="C375" s="112" t="s">
        <v>66</v>
      </c>
      <c r="D375" s="32" t="s">
        <v>279</v>
      </c>
      <c r="E375" s="32"/>
      <c r="F375" s="32"/>
      <c r="G375" s="29">
        <f>SUM(G376)</f>
        <v>27000000</v>
      </c>
      <c r="H375" s="29">
        <f>SUM(H376)</f>
        <v>38000000</v>
      </c>
      <c r="I375" s="29">
        <f>SUM(I376)</f>
        <v>41000000</v>
      </c>
    </row>
    <row r="376" spans="1:9" ht="33" customHeight="1" x14ac:dyDescent="0.2">
      <c r="A376" s="36" t="s">
        <v>74</v>
      </c>
      <c r="B376" s="39" t="s">
        <v>16</v>
      </c>
      <c r="C376" s="103" t="s">
        <v>66</v>
      </c>
      <c r="D376" s="41" t="s">
        <v>20</v>
      </c>
      <c r="E376" s="40"/>
      <c r="F376" s="40"/>
      <c r="G376" s="25">
        <f>G378</f>
        <v>27000000</v>
      </c>
      <c r="H376" s="25">
        <f>H378</f>
        <v>38000000</v>
      </c>
      <c r="I376" s="25">
        <f>I378</f>
        <v>41000000</v>
      </c>
    </row>
    <row r="377" spans="1:9" ht="40.5" customHeight="1" x14ac:dyDescent="0.2">
      <c r="A377" s="77" t="s">
        <v>381</v>
      </c>
      <c r="B377" s="42" t="s">
        <v>16</v>
      </c>
      <c r="C377" s="103" t="s">
        <v>66</v>
      </c>
      <c r="D377" s="41" t="s">
        <v>20</v>
      </c>
      <c r="E377" s="40" t="s">
        <v>382</v>
      </c>
      <c r="F377" s="40"/>
      <c r="G377" s="25">
        <f>G378</f>
        <v>27000000</v>
      </c>
      <c r="H377" s="25">
        <f>H378</f>
        <v>38000000</v>
      </c>
      <c r="I377" s="25">
        <f>I378</f>
        <v>41000000</v>
      </c>
    </row>
    <row r="378" spans="1:9" ht="35.25" customHeight="1" x14ac:dyDescent="0.2">
      <c r="A378" s="113" t="s">
        <v>396</v>
      </c>
      <c r="B378" s="39" t="s">
        <v>16</v>
      </c>
      <c r="C378" s="103" t="s">
        <v>66</v>
      </c>
      <c r="D378" s="41" t="s">
        <v>20</v>
      </c>
      <c r="E378" s="40" t="s">
        <v>394</v>
      </c>
      <c r="F378" s="40"/>
      <c r="G378" s="25">
        <f>SUM(G379)</f>
        <v>27000000</v>
      </c>
      <c r="H378" s="25">
        <f>SUM(H379)</f>
        <v>38000000</v>
      </c>
      <c r="I378" s="25">
        <f>SUM(I379)</f>
        <v>41000000</v>
      </c>
    </row>
    <row r="379" spans="1:9" ht="23.25" customHeight="1" x14ac:dyDescent="0.2">
      <c r="A379" s="45" t="s">
        <v>97</v>
      </c>
      <c r="B379" s="39" t="s">
        <v>16</v>
      </c>
      <c r="C379" s="103" t="s">
        <v>66</v>
      </c>
      <c r="D379" s="41" t="s">
        <v>20</v>
      </c>
      <c r="E379" s="40" t="s">
        <v>395</v>
      </c>
      <c r="F379" s="40"/>
      <c r="G379" s="25">
        <f>SUM(G381)</f>
        <v>27000000</v>
      </c>
      <c r="H379" s="25">
        <f>SUM(H381)</f>
        <v>38000000</v>
      </c>
      <c r="I379" s="25">
        <f>SUM(I381)</f>
        <v>41000000</v>
      </c>
    </row>
    <row r="380" spans="1:9" ht="27" customHeight="1" x14ac:dyDescent="0.2">
      <c r="A380" s="45" t="s">
        <v>99</v>
      </c>
      <c r="B380" s="42" t="s">
        <v>16</v>
      </c>
      <c r="C380" s="103" t="s">
        <v>66</v>
      </c>
      <c r="D380" s="41" t="s">
        <v>20</v>
      </c>
      <c r="E380" s="40" t="s">
        <v>395</v>
      </c>
      <c r="F380" s="40" t="s">
        <v>100</v>
      </c>
      <c r="G380" s="25">
        <f>G381</f>
        <v>27000000</v>
      </c>
      <c r="H380" s="25">
        <f>H381</f>
        <v>38000000</v>
      </c>
      <c r="I380" s="25">
        <f>I381</f>
        <v>41000000</v>
      </c>
    </row>
    <row r="381" spans="1:9" ht="21" customHeight="1" x14ac:dyDescent="0.2">
      <c r="A381" s="45" t="s">
        <v>97</v>
      </c>
      <c r="B381" s="42" t="s">
        <v>16</v>
      </c>
      <c r="C381" s="103" t="s">
        <v>66</v>
      </c>
      <c r="D381" s="41" t="s">
        <v>20</v>
      </c>
      <c r="E381" s="40" t="s">
        <v>395</v>
      </c>
      <c r="F381" s="40" t="s">
        <v>98</v>
      </c>
      <c r="G381" s="25">
        <v>27000000</v>
      </c>
      <c r="H381" s="25">
        <v>38000000</v>
      </c>
      <c r="I381" s="25">
        <v>41000000</v>
      </c>
    </row>
    <row r="382" spans="1:9" ht="6" customHeight="1" x14ac:dyDescent="0.2">
      <c r="A382" s="61"/>
      <c r="B382" s="42"/>
      <c r="C382" s="217"/>
      <c r="D382" s="22"/>
      <c r="E382" s="217"/>
      <c r="F382" s="22"/>
      <c r="G382" s="44"/>
      <c r="H382" s="44"/>
      <c r="I382" s="44"/>
    </row>
    <row r="383" spans="1:9" s="10" customFormat="1" ht="45" customHeight="1" x14ac:dyDescent="0.2">
      <c r="A383" s="26" t="s">
        <v>469</v>
      </c>
      <c r="B383" s="58" t="s">
        <v>17</v>
      </c>
      <c r="C383" s="100"/>
      <c r="D383" s="34"/>
      <c r="E383" s="76"/>
      <c r="F383" s="76"/>
      <c r="G383" s="37">
        <f>SUM(G385+G513+G560+G710+G683+G526+G646+G568)</f>
        <v>233002062.2563</v>
      </c>
      <c r="H383" s="37">
        <f>SUM(H385+H513+H560+H710+H683+H526+H646+H568)</f>
        <v>193106150.93246001</v>
      </c>
      <c r="I383" s="37">
        <f>SUM(I385+I513+I560+I710+I683+I526+I646+I568)</f>
        <v>204924731.48515999</v>
      </c>
    </row>
    <row r="384" spans="1:9" s="10" customFormat="1" ht="18" customHeight="1" x14ac:dyDescent="0.2">
      <c r="A384" s="26"/>
      <c r="B384" s="27"/>
      <c r="C384" s="100"/>
      <c r="D384" s="34"/>
      <c r="E384" s="76"/>
      <c r="F384" s="76"/>
      <c r="G384" s="35"/>
      <c r="H384" s="35"/>
      <c r="I384" s="35"/>
    </row>
    <row r="385" spans="1:13" s="10" customFormat="1" ht="22.5" customHeight="1" x14ac:dyDescent="0.2">
      <c r="A385" s="36" t="s">
        <v>43</v>
      </c>
      <c r="B385" s="27" t="s">
        <v>17</v>
      </c>
      <c r="C385" s="114" t="s">
        <v>20</v>
      </c>
      <c r="D385" s="115" t="s">
        <v>279</v>
      </c>
      <c r="E385" s="76"/>
      <c r="F385" s="76"/>
      <c r="G385" s="35">
        <f>G386+G394+G462+G455</f>
        <v>135726389.44</v>
      </c>
      <c r="H385" s="35">
        <f>H386+H394+H462+H455</f>
        <v>130763979.41237999</v>
      </c>
      <c r="I385" s="35">
        <f>I386+I394+I462+I455</f>
        <v>131764557.07978</v>
      </c>
    </row>
    <row r="386" spans="1:13" s="10" customFormat="1" ht="40.5" customHeight="1" x14ac:dyDescent="0.2">
      <c r="A386" s="36" t="s">
        <v>56</v>
      </c>
      <c r="B386" s="27" t="s">
        <v>17</v>
      </c>
      <c r="C386" s="92" t="s">
        <v>20</v>
      </c>
      <c r="D386" s="102" t="s">
        <v>25</v>
      </c>
      <c r="E386" s="28"/>
      <c r="F386" s="76"/>
      <c r="G386" s="35">
        <f>SUM(G387)</f>
        <v>3502694.59</v>
      </c>
      <c r="H386" s="35">
        <f>SUM(H387)</f>
        <v>3184291.95</v>
      </c>
      <c r="I386" s="35">
        <f>SUM(I387)</f>
        <v>3216134.87</v>
      </c>
    </row>
    <row r="387" spans="1:13" ht="33.75" customHeight="1" x14ac:dyDescent="0.2">
      <c r="A387" s="45" t="s">
        <v>102</v>
      </c>
      <c r="B387" s="39" t="s">
        <v>17</v>
      </c>
      <c r="C387" s="83" t="s">
        <v>20</v>
      </c>
      <c r="D387" s="116" t="s">
        <v>25</v>
      </c>
      <c r="E387" s="56" t="s">
        <v>157</v>
      </c>
      <c r="F387" s="76"/>
      <c r="G387" s="73">
        <f>SUM(G388:G388)</f>
        <v>3502694.59</v>
      </c>
      <c r="H387" s="73">
        <f>SUM(H388:H388)</f>
        <v>3184291.95</v>
      </c>
      <c r="I387" s="73">
        <f>SUM(I388:I388)</f>
        <v>3216134.87</v>
      </c>
    </row>
    <row r="388" spans="1:13" ht="23.25" customHeight="1" x14ac:dyDescent="0.2">
      <c r="A388" s="45" t="s">
        <v>62</v>
      </c>
      <c r="B388" s="39" t="s">
        <v>17</v>
      </c>
      <c r="C388" s="83" t="s">
        <v>20</v>
      </c>
      <c r="D388" s="116" t="s">
        <v>25</v>
      </c>
      <c r="E388" s="56" t="s">
        <v>158</v>
      </c>
      <c r="F388" s="56"/>
      <c r="G388" s="73">
        <f t="shared" ref="G388:G390" si="106">G389</f>
        <v>3502694.59</v>
      </c>
      <c r="H388" s="73">
        <f>H389</f>
        <v>3184291.95</v>
      </c>
      <c r="I388" s="73">
        <f>I389</f>
        <v>3216134.87</v>
      </c>
    </row>
    <row r="389" spans="1:13" ht="32.25" customHeight="1" x14ac:dyDescent="0.2">
      <c r="A389" s="65" t="s">
        <v>88</v>
      </c>
      <c r="B389" s="39" t="s">
        <v>17</v>
      </c>
      <c r="C389" s="83" t="s">
        <v>20</v>
      </c>
      <c r="D389" s="116" t="s">
        <v>25</v>
      </c>
      <c r="E389" s="40" t="s">
        <v>159</v>
      </c>
      <c r="F389" s="56"/>
      <c r="G389" s="25">
        <f t="shared" si="106"/>
        <v>3502694.59</v>
      </c>
      <c r="H389" s="25">
        <f>H391</f>
        <v>3184291.95</v>
      </c>
      <c r="I389" s="25">
        <f>I391</f>
        <v>3216134.87</v>
      </c>
    </row>
    <row r="390" spans="1:13" ht="75" customHeight="1" x14ac:dyDescent="0.2">
      <c r="A390" s="65" t="s">
        <v>243</v>
      </c>
      <c r="B390" s="39" t="s">
        <v>17</v>
      </c>
      <c r="C390" s="83" t="s">
        <v>20</v>
      </c>
      <c r="D390" s="116" t="s">
        <v>25</v>
      </c>
      <c r="E390" s="40" t="s">
        <v>159</v>
      </c>
      <c r="F390" s="56" t="s">
        <v>245</v>
      </c>
      <c r="G390" s="25">
        <f t="shared" si="106"/>
        <v>3502694.59</v>
      </c>
      <c r="H390" s="25">
        <f>H391</f>
        <v>3184291.95</v>
      </c>
      <c r="I390" s="25">
        <f>I391</f>
        <v>3216134.87</v>
      </c>
    </row>
    <row r="391" spans="1:13" ht="33" customHeight="1" x14ac:dyDescent="0.2">
      <c r="A391" s="65" t="s">
        <v>83</v>
      </c>
      <c r="B391" s="39" t="s">
        <v>17</v>
      </c>
      <c r="C391" s="83" t="s">
        <v>20</v>
      </c>
      <c r="D391" s="116" t="s">
        <v>25</v>
      </c>
      <c r="E391" s="40" t="s">
        <v>159</v>
      </c>
      <c r="F391" s="39">
        <v>120</v>
      </c>
      <c r="G391" s="25">
        <f>G392+G393</f>
        <v>3502694.59</v>
      </c>
      <c r="H391" s="25">
        <f>H392+H393</f>
        <v>3184291.95</v>
      </c>
      <c r="I391" s="25">
        <f>I392+I393</f>
        <v>3216134.87</v>
      </c>
    </row>
    <row r="392" spans="1:13" ht="37.5" customHeight="1" x14ac:dyDescent="0.2">
      <c r="A392" s="65" t="s">
        <v>185</v>
      </c>
      <c r="B392" s="39" t="s">
        <v>17</v>
      </c>
      <c r="C392" s="83" t="s">
        <v>20</v>
      </c>
      <c r="D392" s="116" t="s">
        <v>25</v>
      </c>
      <c r="E392" s="40" t="s">
        <v>159</v>
      </c>
      <c r="F392" s="39">
        <v>121</v>
      </c>
      <c r="G392" s="25">
        <v>2690241.62</v>
      </c>
      <c r="H392" s="25">
        <v>2445692.7400000002</v>
      </c>
      <c r="I392" s="25">
        <v>2470149.67</v>
      </c>
    </row>
    <row r="393" spans="1:13" ht="54" customHeight="1" x14ac:dyDescent="0.2">
      <c r="A393" s="65" t="s">
        <v>146</v>
      </c>
      <c r="B393" s="39" t="s">
        <v>17</v>
      </c>
      <c r="C393" s="83" t="s">
        <v>20</v>
      </c>
      <c r="D393" s="116" t="s">
        <v>25</v>
      </c>
      <c r="E393" s="40" t="s">
        <v>159</v>
      </c>
      <c r="F393" s="39">
        <v>129</v>
      </c>
      <c r="G393" s="25">
        <v>812452.97</v>
      </c>
      <c r="H393" s="25">
        <v>738599.21</v>
      </c>
      <c r="I393" s="25">
        <v>745985.2</v>
      </c>
    </row>
    <row r="394" spans="1:13" s="10" customFormat="1" ht="60.75" customHeight="1" x14ac:dyDescent="0.2">
      <c r="A394" s="117" t="s">
        <v>59</v>
      </c>
      <c r="B394" s="27" t="s">
        <v>17</v>
      </c>
      <c r="C394" s="92" t="s">
        <v>20</v>
      </c>
      <c r="D394" s="33" t="s">
        <v>33</v>
      </c>
      <c r="E394" s="34"/>
      <c r="F394" s="76"/>
      <c r="G394" s="37">
        <f>G414+G395+G400</f>
        <v>94131300.969999999</v>
      </c>
      <c r="H394" s="37">
        <f>H414+H395+H400</f>
        <v>92425856.812380001</v>
      </c>
      <c r="I394" s="37">
        <f>I414+I395+I400</f>
        <v>93371753.419780001</v>
      </c>
      <c r="J394" s="46"/>
      <c r="K394" s="46"/>
      <c r="L394" s="46"/>
      <c r="M394" s="46"/>
    </row>
    <row r="395" spans="1:13" ht="53.25" customHeight="1" x14ac:dyDescent="0.2">
      <c r="A395" s="107" t="s">
        <v>300</v>
      </c>
      <c r="B395" s="42" t="s">
        <v>17</v>
      </c>
      <c r="C395" s="40" t="s">
        <v>20</v>
      </c>
      <c r="D395" s="40" t="s">
        <v>33</v>
      </c>
      <c r="E395" s="40" t="s">
        <v>165</v>
      </c>
      <c r="F395" s="40"/>
      <c r="G395" s="44">
        <f>G396</f>
        <v>35000</v>
      </c>
      <c r="H395" s="44">
        <f>H396</f>
        <v>35000</v>
      </c>
      <c r="I395" s="44">
        <f>I396</f>
        <v>35000</v>
      </c>
    </row>
    <row r="396" spans="1:13" ht="33.75" customHeight="1" x14ac:dyDescent="0.2">
      <c r="A396" s="118" t="s">
        <v>438</v>
      </c>
      <c r="B396" s="39" t="s">
        <v>17</v>
      </c>
      <c r="C396" s="83" t="s">
        <v>20</v>
      </c>
      <c r="D396" s="56" t="s">
        <v>33</v>
      </c>
      <c r="E396" s="55" t="s">
        <v>411</v>
      </c>
      <c r="F396" s="56"/>
      <c r="G396" s="25">
        <f>G398</f>
        <v>35000</v>
      </c>
      <c r="H396" s="25">
        <f>H398</f>
        <v>35000</v>
      </c>
      <c r="I396" s="25">
        <f>I398</f>
        <v>35000</v>
      </c>
    </row>
    <row r="397" spans="1:13" ht="33.75" customHeight="1" x14ac:dyDescent="0.2">
      <c r="A397" s="65" t="s">
        <v>240</v>
      </c>
      <c r="B397" s="39" t="s">
        <v>17</v>
      </c>
      <c r="C397" s="83" t="s">
        <v>20</v>
      </c>
      <c r="D397" s="56" t="s">
        <v>33</v>
      </c>
      <c r="E397" s="55" t="s">
        <v>411</v>
      </c>
      <c r="F397" s="40" t="s">
        <v>246</v>
      </c>
      <c r="G397" s="25">
        <f t="shared" ref="G397:I398" si="107">SUM(G398)</f>
        <v>35000</v>
      </c>
      <c r="H397" s="25">
        <f t="shared" si="107"/>
        <v>35000</v>
      </c>
      <c r="I397" s="25">
        <f t="shared" si="107"/>
        <v>35000</v>
      </c>
    </row>
    <row r="398" spans="1:13" ht="35.25" customHeight="1" x14ac:dyDescent="0.2">
      <c r="A398" s="65" t="s">
        <v>82</v>
      </c>
      <c r="B398" s="39" t="s">
        <v>17</v>
      </c>
      <c r="C398" s="83" t="s">
        <v>20</v>
      </c>
      <c r="D398" s="56" t="s">
        <v>33</v>
      </c>
      <c r="E398" s="55" t="s">
        <v>411</v>
      </c>
      <c r="F398" s="40" t="s">
        <v>81</v>
      </c>
      <c r="G398" s="25">
        <f t="shared" si="107"/>
        <v>35000</v>
      </c>
      <c r="H398" s="25">
        <f t="shared" si="107"/>
        <v>35000</v>
      </c>
      <c r="I398" s="25">
        <f t="shared" si="107"/>
        <v>35000</v>
      </c>
    </row>
    <row r="399" spans="1:13" ht="18" customHeight="1" x14ac:dyDescent="0.2">
      <c r="A399" s="65" t="s">
        <v>227</v>
      </c>
      <c r="B399" s="39" t="s">
        <v>17</v>
      </c>
      <c r="C399" s="83" t="s">
        <v>20</v>
      </c>
      <c r="D399" s="56" t="s">
        <v>33</v>
      </c>
      <c r="E399" s="55" t="s">
        <v>411</v>
      </c>
      <c r="F399" s="56" t="s">
        <v>80</v>
      </c>
      <c r="G399" s="25">
        <v>35000</v>
      </c>
      <c r="H399" s="25">
        <v>35000</v>
      </c>
      <c r="I399" s="25">
        <v>35000</v>
      </c>
    </row>
    <row r="400" spans="1:13" ht="46.5" customHeight="1" x14ac:dyDescent="0.2">
      <c r="A400" s="107" t="s">
        <v>311</v>
      </c>
      <c r="B400" s="42" t="s">
        <v>17</v>
      </c>
      <c r="C400" s="40" t="s">
        <v>20</v>
      </c>
      <c r="D400" s="40" t="s">
        <v>33</v>
      </c>
      <c r="E400" s="40" t="s">
        <v>312</v>
      </c>
      <c r="F400" s="40"/>
      <c r="G400" s="44">
        <f>G401+G410</f>
        <v>919537.11</v>
      </c>
      <c r="H400" s="44">
        <f>H401+H410</f>
        <v>952358.59</v>
      </c>
      <c r="I400" s="44">
        <f>I401+I410</f>
        <v>986496.19</v>
      </c>
    </row>
    <row r="401" spans="1:9" ht="41.25" customHeight="1" x14ac:dyDescent="0.2">
      <c r="A401" s="65" t="s">
        <v>439</v>
      </c>
      <c r="B401" s="39" t="s">
        <v>17</v>
      </c>
      <c r="C401" s="83" t="s">
        <v>20</v>
      </c>
      <c r="D401" s="116" t="s">
        <v>33</v>
      </c>
      <c r="E401" s="56" t="s">
        <v>412</v>
      </c>
      <c r="F401" s="48"/>
      <c r="G401" s="73">
        <f>G402+G408</f>
        <v>910537.11</v>
      </c>
      <c r="H401" s="73">
        <f>H402+H408</f>
        <v>943358.59</v>
      </c>
      <c r="I401" s="73">
        <f>I402+I408</f>
        <v>977496.19</v>
      </c>
    </row>
    <row r="402" spans="1:9" ht="62.25" customHeight="1" x14ac:dyDescent="0.2">
      <c r="A402" s="65" t="s">
        <v>243</v>
      </c>
      <c r="B402" s="39" t="s">
        <v>17</v>
      </c>
      <c r="C402" s="83" t="s">
        <v>20</v>
      </c>
      <c r="D402" s="116" t="s">
        <v>33</v>
      </c>
      <c r="E402" s="56" t="s">
        <v>412</v>
      </c>
      <c r="F402" s="39">
        <v>100</v>
      </c>
      <c r="G402" s="25">
        <f>G403</f>
        <v>840537.11</v>
      </c>
      <c r="H402" s="25">
        <f>H403</f>
        <v>873358.59</v>
      </c>
      <c r="I402" s="25">
        <f>I403</f>
        <v>907496.19</v>
      </c>
    </row>
    <row r="403" spans="1:9" ht="25.5" customHeight="1" x14ac:dyDescent="0.2">
      <c r="A403" s="65" t="s">
        <v>83</v>
      </c>
      <c r="B403" s="39" t="s">
        <v>17</v>
      </c>
      <c r="C403" s="83" t="s">
        <v>20</v>
      </c>
      <c r="D403" s="116" t="s">
        <v>33</v>
      </c>
      <c r="E403" s="56" t="s">
        <v>412</v>
      </c>
      <c r="F403" s="39">
        <v>120</v>
      </c>
      <c r="G403" s="25">
        <f>G404+G406+G405</f>
        <v>840537.11</v>
      </c>
      <c r="H403" s="25">
        <f>H404+H406+H405</f>
        <v>873358.59</v>
      </c>
      <c r="I403" s="25">
        <f>I404+I406+I405</f>
        <v>907496.19</v>
      </c>
    </row>
    <row r="404" spans="1:9" ht="25.5" customHeight="1" x14ac:dyDescent="0.2">
      <c r="A404" s="65" t="s">
        <v>185</v>
      </c>
      <c r="B404" s="39" t="s">
        <v>17</v>
      </c>
      <c r="C404" s="83" t="s">
        <v>20</v>
      </c>
      <c r="D404" s="116" t="s">
        <v>33</v>
      </c>
      <c r="E404" s="56" t="s">
        <v>412</v>
      </c>
      <c r="F404" s="39">
        <v>121</v>
      </c>
      <c r="G404" s="25">
        <v>630212.82999999996</v>
      </c>
      <c r="H404" s="25">
        <v>655421.34</v>
      </c>
      <c r="I404" s="25">
        <v>681640.69</v>
      </c>
    </row>
    <row r="405" spans="1:9" ht="25.5" customHeight="1" x14ac:dyDescent="0.2">
      <c r="A405" s="65" t="s">
        <v>105</v>
      </c>
      <c r="B405" s="39" t="s">
        <v>17</v>
      </c>
      <c r="C405" s="83" t="s">
        <v>20</v>
      </c>
      <c r="D405" s="116" t="s">
        <v>33</v>
      </c>
      <c r="E405" s="56" t="s">
        <v>412</v>
      </c>
      <c r="F405" s="39">
        <v>122</v>
      </c>
      <c r="G405" s="25">
        <v>20000</v>
      </c>
      <c r="H405" s="25">
        <v>20000</v>
      </c>
      <c r="I405" s="25">
        <v>20000</v>
      </c>
    </row>
    <row r="406" spans="1:9" ht="38.25" customHeight="1" x14ac:dyDescent="0.2">
      <c r="A406" s="65" t="s">
        <v>146</v>
      </c>
      <c r="B406" s="39" t="s">
        <v>17</v>
      </c>
      <c r="C406" s="83" t="s">
        <v>20</v>
      </c>
      <c r="D406" s="116" t="s">
        <v>33</v>
      </c>
      <c r="E406" s="56" t="s">
        <v>412</v>
      </c>
      <c r="F406" s="39">
        <v>129</v>
      </c>
      <c r="G406" s="25">
        <v>190324.28</v>
      </c>
      <c r="H406" s="25">
        <v>197937.25</v>
      </c>
      <c r="I406" s="25">
        <v>205855.5</v>
      </c>
    </row>
    <row r="407" spans="1:9" ht="25.5" customHeight="1" x14ac:dyDescent="0.2">
      <c r="A407" s="65" t="s">
        <v>240</v>
      </c>
      <c r="B407" s="39" t="s">
        <v>17</v>
      </c>
      <c r="C407" s="83" t="s">
        <v>20</v>
      </c>
      <c r="D407" s="116" t="s">
        <v>33</v>
      </c>
      <c r="E407" s="56" t="s">
        <v>412</v>
      </c>
      <c r="F407" s="39">
        <v>200</v>
      </c>
      <c r="G407" s="73">
        <f t="shared" ref="G407:I408" si="108">G408</f>
        <v>70000</v>
      </c>
      <c r="H407" s="73">
        <f t="shared" si="108"/>
        <v>70000</v>
      </c>
      <c r="I407" s="73">
        <f t="shared" si="108"/>
        <v>70000</v>
      </c>
    </row>
    <row r="408" spans="1:9" ht="25.5" customHeight="1" x14ac:dyDescent="0.2">
      <c r="A408" s="65" t="s">
        <v>82</v>
      </c>
      <c r="B408" s="39" t="s">
        <v>17</v>
      </c>
      <c r="C408" s="83" t="s">
        <v>20</v>
      </c>
      <c r="D408" s="116" t="s">
        <v>33</v>
      </c>
      <c r="E408" s="56" t="s">
        <v>412</v>
      </c>
      <c r="F408" s="39">
        <v>240</v>
      </c>
      <c r="G408" s="73">
        <f t="shared" si="108"/>
        <v>70000</v>
      </c>
      <c r="H408" s="73">
        <f t="shared" si="108"/>
        <v>70000</v>
      </c>
      <c r="I408" s="73">
        <f t="shared" si="108"/>
        <v>70000</v>
      </c>
    </row>
    <row r="409" spans="1:9" ht="15.75" customHeight="1" x14ac:dyDescent="0.2">
      <c r="A409" s="65" t="s">
        <v>228</v>
      </c>
      <c r="B409" s="39" t="s">
        <v>17</v>
      </c>
      <c r="C409" s="83" t="s">
        <v>20</v>
      </c>
      <c r="D409" s="116" t="s">
        <v>33</v>
      </c>
      <c r="E409" s="56" t="s">
        <v>412</v>
      </c>
      <c r="F409" s="39">
        <v>244</v>
      </c>
      <c r="G409" s="25">
        <v>70000</v>
      </c>
      <c r="H409" s="25">
        <v>70000</v>
      </c>
      <c r="I409" s="25">
        <v>70000</v>
      </c>
    </row>
    <row r="410" spans="1:9" ht="25.5" customHeight="1" x14ac:dyDescent="0.2">
      <c r="A410" s="63" t="s">
        <v>85</v>
      </c>
      <c r="B410" s="106" t="s">
        <v>17</v>
      </c>
      <c r="C410" s="56" t="s">
        <v>20</v>
      </c>
      <c r="D410" s="56" t="s">
        <v>33</v>
      </c>
      <c r="E410" s="40" t="s">
        <v>313</v>
      </c>
      <c r="F410" s="40"/>
      <c r="G410" s="25">
        <f>G411</f>
        <v>9000</v>
      </c>
      <c r="H410" s="25">
        <f>H411</f>
        <v>9000</v>
      </c>
      <c r="I410" s="25">
        <f>I411</f>
        <v>9000</v>
      </c>
    </row>
    <row r="411" spans="1:9" ht="25.5" customHeight="1" x14ac:dyDescent="0.2">
      <c r="A411" s="65" t="s">
        <v>240</v>
      </c>
      <c r="B411" s="39" t="s">
        <v>17</v>
      </c>
      <c r="C411" s="83" t="s">
        <v>20</v>
      </c>
      <c r="D411" s="116" t="s">
        <v>33</v>
      </c>
      <c r="E411" s="40" t="s">
        <v>313</v>
      </c>
      <c r="F411" s="39">
        <v>200</v>
      </c>
      <c r="G411" s="25">
        <f t="shared" ref="G411:I412" si="109">G412</f>
        <v>9000</v>
      </c>
      <c r="H411" s="25">
        <f t="shared" si="109"/>
        <v>9000</v>
      </c>
      <c r="I411" s="25">
        <f t="shared" si="109"/>
        <v>9000</v>
      </c>
    </row>
    <row r="412" spans="1:9" ht="25.5" customHeight="1" x14ac:dyDescent="0.2">
      <c r="A412" s="65" t="s">
        <v>82</v>
      </c>
      <c r="B412" s="39" t="s">
        <v>17</v>
      </c>
      <c r="C412" s="83" t="s">
        <v>20</v>
      </c>
      <c r="D412" s="116" t="s">
        <v>33</v>
      </c>
      <c r="E412" s="40" t="s">
        <v>313</v>
      </c>
      <c r="F412" s="39">
        <v>240</v>
      </c>
      <c r="G412" s="25">
        <f t="shared" si="109"/>
        <v>9000</v>
      </c>
      <c r="H412" s="25">
        <f t="shared" si="109"/>
        <v>9000</v>
      </c>
      <c r="I412" s="25">
        <f t="shared" si="109"/>
        <v>9000</v>
      </c>
    </row>
    <row r="413" spans="1:9" ht="15.75" customHeight="1" x14ac:dyDescent="0.2">
      <c r="A413" s="65" t="s">
        <v>228</v>
      </c>
      <c r="B413" s="39" t="s">
        <v>17</v>
      </c>
      <c r="C413" s="83" t="s">
        <v>20</v>
      </c>
      <c r="D413" s="116" t="s">
        <v>33</v>
      </c>
      <c r="E413" s="40" t="s">
        <v>313</v>
      </c>
      <c r="F413" s="39">
        <v>244</v>
      </c>
      <c r="G413" s="25">
        <v>9000</v>
      </c>
      <c r="H413" s="25">
        <v>9000</v>
      </c>
      <c r="I413" s="25">
        <v>9000</v>
      </c>
    </row>
    <row r="414" spans="1:9" ht="25.5" customHeight="1" x14ac:dyDescent="0.2">
      <c r="A414" s="77" t="s">
        <v>87</v>
      </c>
      <c r="B414" s="106" t="s">
        <v>17</v>
      </c>
      <c r="C414" s="56" t="s">
        <v>20</v>
      </c>
      <c r="D414" s="56" t="s">
        <v>33</v>
      </c>
      <c r="E414" s="56" t="s">
        <v>160</v>
      </c>
      <c r="F414" s="40"/>
      <c r="G414" s="25">
        <f>G415</f>
        <v>93176763.859999999</v>
      </c>
      <c r="H414" s="25">
        <f>H415</f>
        <v>91438498.222379997</v>
      </c>
      <c r="I414" s="25">
        <f>I415</f>
        <v>92350257.229780003</v>
      </c>
    </row>
    <row r="415" spans="1:9" ht="25.5" customHeight="1" x14ac:dyDescent="0.2">
      <c r="A415" s="45" t="s">
        <v>89</v>
      </c>
      <c r="B415" s="106" t="s">
        <v>17</v>
      </c>
      <c r="C415" s="40" t="s">
        <v>20</v>
      </c>
      <c r="D415" s="56" t="s">
        <v>33</v>
      </c>
      <c r="E415" s="40" t="s">
        <v>161</v>
      </c>
      <c r="F415" s="40"/>
      <c r="G415" s="25">
        <f>G420+G439+G416</f>
        <v>93176763.859999999</v>
      </c>
      <c r="H415" s="25">
        <f>H420+H439+H416</f>
        <v>91438498.222379997</v>
      </c>
      <c r="I415" s="25">
        <f>I420+I439+I416</f>
        <v>92350257.229780003</v>
      </c>
    </row>
    <row r="416" spans="1:9" ht="69" customHeight="1" x14ac:dyDescent="0.2">
      <c r="A416" s="65" t="s">
        <v>437</v>
      </c>
      <c r="B416" s="106" t="s">
        <v>17</v>
      </c>
      <c r="C416" s="40" t="s">
        <v>20</v>
      </c>
      <c r="D416" s="56" t="s">
        <v>33</v>
      </c>
      <c r="E416" s="56" t="s">
        <v>410</v>
      </c>
      <c r="F416" s="56"/>
      <c r="G416" s="25">
        <f>G418</f>
        <v>28000</v>
      </c>
      <c r="H416" s="25">
        <f>H418</f>
        <v>28000</v>
      </c>
      <c r="I416" s="25">
        <f>I418</f>
        <v>28000</v>
      </c>
    </row>
    <row r="417" spans="1:11" ht="35.25" customHeight="1" x14ac:dyDescent="0.2">
      <c r="A417" s="65" t="s">
        <v>240</v>
      </c>
      <c r="B417" s="106" t="s">
        <v>17</v>
      </c>
      <c r="C417" s="40" t="s">
        <v>20</v>
      </c>
      <c r="D417" s="56" t="s">
        <v>33</v>
      </c>
      <c r="E417" s="56" t="s">
        <v>410</v>
      </c>
      <c r="F417" s="56" t="s">
        <v>246</v>
      </c>
      <c r="G417" s="25">
        <f t="shared" ref="G417:I418" si="110">G418</f>
        <v>28000</v>
      </c>
      <c r="H417" s="25">
        <f t="shared" si="110"/>
        <v>28000</v>
      </c>
      <c r="I417" s="25">
        <f t="shared" si="110"/>
        <v>28000</v>
      </c>
    </row>
    <row r="418" spans="1:11" ht="39" customHeight="1" x14ac:dyDescent="0.2">
      <c r="A418" s="65" t="s">
        <v>82</v>
      </c>
      <c r="B418" s="106" t="s">
        <v>17</v>
      </c>
      <c r="C418" s="40" t="s">
        <v>20</v>
      </c>
      <c r="D418" s="56" t="s">
        <v>33</v>
      </c>
      <c r="E418" s="56" t="s">
        <v>410</v>
      </c>
      <c r="F418" s="56" t="s">
        <v>81</v>
      </c>
      <c r="G418" s="25">
        <f t="shared" si="110"/>
        <v>28000</v>
      </c>
      <c r="H418" s="25">
        <f t="shared" si="110"/>
        <v>28000</v>
      </c>
      <c r="I418" s="25">
        <f t="shared" si="110"/>
        <v>28000</v>
      </c>
    </row>
    <row r="419" spans="1:11" ht="24.75" customHeight="1" x14ac:dyDescent="0.2">
      <c r="A419" s="23" t="s">
        <v>227</v>
      </c>
      <c r="B419" s="106" t="s">
        <v>17</v>
      </c>
      <c r="C419" s="40" t="s">
        <v>20</v>
      </c>
      <c r="D419" s="56" t="s">
        <v>33</v>
      </c>
      <c r="E419" s="56" t="s">
        <v>410</v>
      </c>
      <c r="F419" s="56" t="s">
        <v>80</v>
      </c>
      <c r="G419" s="25">
        <v>28000</v>
      </c>
      <c r="H419" s="25">
        <v>28000</v>
      </c>
      <c r="I419" s="25">
        <v>28000</v>
      </c>
    </row>
    <row r="420" spans="1:11" ht="34.5" customHeight="1" x14ac:dyDescent="0.2">
      <c r="A420" s="119" t="s">
        <v>443</v>
      </c>
      <c r="B420" s="39" t="s">
        <v>17</v>
      </c>
      <c r="C420" s="83" t="s">
        <v>20</v>
      </c>
      <c r="D420" s="116" t="s">
        <v>33</v>
      </c>
      <c r="E420" s="40" t="s">
        <v>413</v>
      </c>
      <c r="F420" s="56"/>
      <c r="G420" s="73">
        <f>G421+G430</f>
        <v>2836611.31</v>
      </c>
      <c r="H420" s="73">
        <f>H421+H430</f>
        <v>2935075.7623799997</v>
      </c>
      <c r="I420" s="73">
        <f>I421+I430</f>
        <v>3037488.54978</v>
      </c>
    </row>
    <row r="421" spans="1:11" ht="60.75" customHeight="1" x14ac:dyDescent="0.2">
      <c r="A421" s="65" t="s">
        <v>440</v>
      </c>
      <c r="B421" s="39" t="s">
        <v>17</v>
      </c>
      <c r="C421" s="83" t="s">
        <v>20</v>
      </c>
      <c r="D421" s="116" t="s">
        <v>33</v>
      </c>
      <c r="E421" s="56" t="s">
        <v>414</v>
      </c>
      <c r="F421" s="48"/>
      <c r="G421" s="73">
        <f>G423+G427</f>
        <v>1821074.21</v>
      </c>
      <c r="H421" s="73">
        <f>H423+H427</f>
        <v>1886717.1823799999</v>
      </c>
      <c r="I421" s="73">
        <f>I423+I427</f>
        <v>1954992.3697799998</v>
      </c>
    </row>
    <row r="422" spans="1:11" ht="73.5" customHeight="1" x14ac:dyDescent="0.2">
      <c r="A422" s="65" t="s">
        <v>243</v>
      </c>
      <c r="B422" s="39" t="s">
        <v>17</v>
      </c>
      <c r="C422" s="83" t="s">
        <v>20</v>
      </c>
      <c r="D422" s="116" t="s">
        <v>33</v>
      </c>
      <c r="E422" s="56" t="s">
        <v>414</v>
      </c>
      <c r="F422" s="39">
        <v>100</v>
      </c>
      <c r="G422" s="25">
        <f>G423</f>
        <v>1681074.21</v>
      </c>
      <c r="H422" s="25">
        <f>H423</f>
        <v>1746717.1823799999</v>
      </c>
      <c r="I422" s="25">
        <f>I423</f>
        <v>1814992.3697799998</v>
      </c>
    </row>
    <row r="423" spans="1:11" ht="35.25" customHeight="1" x14ac:dyDescent="0.2">
      <c r="A423" s="65" t="s">
        <v>83</v>
      </c>
      <c r="B423" s="39" t="s">
        <v>17</v>
      </c>
      <c r="C423" s="83" t="s">
        <v>20</v>
      </c>
      <c r="D423" s="116" t="s">
        <v>33</v>
      </c>
      <c r="E423" s="56" t="s">
        <v>414</v>
      </c>
      <c r="F423" s="39">
        <v>120</v>
      </c>
      <c r="G423" s="25">
        <f>G424+G426+G425</f>
        <v>1681074.21</v>
      </c>
      <c r="H423" s="25">
        <f>H424+H426+H425</f>
        <v>1746717.1823799999</v>
      </c>
      <c r="I423" s="25">
        <f>I424+I426+I425</f>
        <v>1814992.3697799998</v>
      </c>
    </row>
    <row r="424" spans="1:11" ht="36" customHeight="1" x14ac:dyDescent="0.2">
      <c r="A424" s="65" t="s">
        <v>185</v>
      </c>
      <c r="B424" s="39" t="s">
        <v>17</v>
      </c>
      <c r="C424" s="83" t="s">
        <v>20</v>
      </c>
      <c r="D424" s="116" t="s">
        <v>33</v>
      </c>
      <c r="E424" s="56" t="s">
        <v>414</v>
      </c>
      <c r="F424" s="39">
        <v>121</v>
      </c>
      <c r="G424" s="25">
        <v>1260425.6599999999</v>
      </c>
      <c r="H424" s="25">
        <v>1310842.69</v>
      </c>
      <c r="I424" s="25">
        <v>1363281.39</v>
      </c>
      <c r="K424" s="120"/>
    </row>
    <row r="425" spans="1:11" ht="48" customHeight="1" x14ac:dyDescent="0.2">
      <c r="A425" s="65" t="s">
        <v>105</v>
      </c>
      <c r="B425" s="39" t="s">
        <v>17</v>
      </c>
      <c r="C425" s="83" t="s">
        <v>20</v>
      </c>
      <c r="D425" s="116" t="s">
        <v>33</v>
      </c>
      <c r="E425" s="56" t="s">
        <v>414</v>
      </c>
      <c r="F425" s="39">
        <v>122</v>
      </c>
      <c r="G425" s="25">
        <v>40000</v>
      </c>
      <c r="H425" s="25">
        <v>40000</v>
      </c>
      <c r="I425" s="25">
        <v>40000</v>
      </c>
      <c r="K425" s="120"/>
    </row>
    <row r="426" spans="1:11" ht="53.25" customHeight="1" x14ac:dyDescent="0.2">
      <c r="A426" s="65" t="s">
        <v>146</v>
      </c>
      <c r="B426" s="39" t="s">
        <v>17</v>
      </c>
      <c r="C426" s="83" t="s">
        <v>20</v>
      </c>
      <c r="D426" s="116" t="s">
        <v>33</v>
      </c>
      <c r="E426" s="56" t="s">
        <v>414</v>
      </c>
      <c r="F426" s="39">
        <v>129</v>
      </c>
      <c r="G426" s="25">
        <v>380648.55</v>
      </c>
      <c r="H426" s="25">
        <v>395874.49237999995</v>
      </c>
      <c r="I426" s="25">
        <v>411710.97977999994</v>
      </c>
    </row>
    <row r="427" spans="1:11" ht="33" customHeight="1" x14ac:dyDescent="0.2">
      <c r="A427" s="65" t="s">
        <v>240</v>
      </c>
      <c r="B427" s="39" t="s">
        <v>17</v>
      </c>
      <c r="C427" s="83" t="s">
        <v>20</v>
      </c>
      <c r="D427" s="56" t="s">
        <v>33</v>
      </c>
      <c r="E427" s="56" t="s">
        <v>414</v>
      </c>
      <c r="F427" s="40" t="s">
        <v>246</v>
      </c>
      <c r="G427" s="25">
        <f t="shared" ref="G427:I428" si="111">SUM(G428)</f>
        <v>140000</v>
      </c>
      <c r="H427" s="25">
        <f t="shared" si="111"/>
        <v>140000</v>
      </c>
      <c r="I427" s="25">
        <f t="shared" si="111"/>
        <v>140000</v>
      </c>
    </row>
    <row r="428" spans="1:11" ht="36" customHeight="1" x14ac:dyDescent="0.2">
      <c r="A428" s="65" t="s">
        <v>82</v>
      </c>
      <c r="B428" s="39" t="s">
        <v>17</v>
      </c>
      <c r="C428" s="83" t="s">
        <v>20</v>
      </c>
      <c r="D428" s="56" t="s">
        <v>33</v>
      </c>
      <c r="E428" s="56" t="s">
        <v>414</v>
      </c>
      <c r="F428" s="40" t="s">
        <v>81</v>
      </c>
      <c r="G428" s="25">
        <f t="shared" si="111"/>
        <v>140000</v>
      </c>
      <c r="H428" s="25">
        <f t="shared" si="111"/>
        <v>140000</v>
      </c>
      <c r="I428" s="25">
        <f t="shared" si="111"/>
        <v>140000</v>
      </c>
    </row>
    <row r="429" spans="1:11" ht="17.25" customHeight="1" x14ac:dyDescent="0.2">
      <c r="A429" s="65" t="s">
        <v>227</v>
      </c>
      <c r="B429" s="39" t="s">
        <v>17</v>
      </c>
      <c r="C429" s="83" t="s">
        <v>20</v>
      </c>
      <c r="D429" s="56" t="s">
        <v>33</v>
      </c>
      <c r="E429" s="56" t="s">
        <v>414</v>
      </c>
      <c r="F429" s="56" t="s">
        <v>80</v>
      </c>
      <c r="G429" s="25">
        <v>140000</v>
      </c>
      <c r="H429" s="25">
        <v>140000</v>
      </c>
      <c r="I429" s="25">
        <v>140000</v>
      </c>
    </row>
    <row r="430" spans="1:11" ht="43.5" customHeight="1" x14ac:dyDescent="0.2">
      <c r="A430" s="45" t="s">
        <v>445</v>
      </c>
      <c r="B430" s="39" t="s">
        <v>17</v>
      </c>
      <c r="C430" s="83" t="s">
        <v>20</v>
      </c>
      <c r="D430" s="116" t="s">
        <v>33</v>
      </c>
      <c r="E430" s="40" t="s">
        <v>415</v>
      </c>
      <c r="F430" s="56"/>
      <c r="G430" s="73">
        <f>G431+G436</f>
        <v>1015537.1</v>
      </c>
      <c r="H430" s="73">
        <f>H431+H436</f>
        <v>1048358.58</v>
      </c>
      <c r="I430" s="73">
        <f>I431+I436</f>
        <v>1082496.18</v>
      </c>
    </row>
    <row r="431" spans="1:11" ht="51" customHeight="1" x14ac:dyDescent="0.2">
      <c r="A431" s="65" t="s">
        <v>243</v>
      </c>
      <c r="B431" s="39" t="s">
        <v>17</v>
      </c>
      <c r="C431" s="83" t="s">
        <v>20</v>
      </c>
      <c r="D431" s="116" t="s">
        <v>33</v>
      </c>
      <c r="E431" s="40" t="s">
        <v>415</v>
      </c>
      <c r="F431" s="39">
        <v>100</v>
      </c>
      <c r="G431" s="25">
        <f>G432</f>
        <v>840537.1</v>
      </c>
      <c r="H431" s="25">
        <f>H432</f>
        <v>873358.58</v>
      </c>
      <c r="I431" s="25">
        <f>I432</f>
        <v>907496.17999999993</v>
      </c>
    </row>
    <row r="432" spans="1:11" ht="25.5" customHeight="1" x14ac:dyDescent="0.2">
      <c r="A432" s="65" t="s">
        <v>83</v>
      </c>
      <c r="B432" s="39" t="s">
        <v>17</v>
      </c>
      <c r="C432" s="83" t="s">
        <v>20</v>
      </c>
      <c r="D432" s="116" t="s">
        <v>33</v>
      </c>
      <c r="E432" s="40" t="s">
        <v>415</v>
      </c>
      <c r="F432" s="39">
        <v>120</v>
      </c>
      <c r="G432" s="25">
        <f>G433+G435+G434</f>
        <v>840537.1</v>
      </c>
      <c r="H432" s="25">
        <f>H433+H435+H434</f>
        <v>873358.58</v>
      </c>
      <c r="I432" s="25">
        <f>I433+I435+I434</f>
        <v>907496.17999999993</v>
      </c>
    </row>
    <row r="433" spans="1:15" ht="25.5" customHeight="1" x14ac:dyDescent="0.2">
      <c r="A433" s="65" t="s">
        <v>185</v>
      </c>
      <c r="B433" s="39" t="s">
        <v>17</v>
      </c>
      <c r="C433" s="83" t="s">
        <v>20</v>
      </c>
      <c r="D433" s="116" t="s">
        <v>33</v>
      </c>
      <c r="E433" s="40" t="s">
        <v>415</v>
      </c>
      <c r="F433" s="39">
        <v>121</v>
      </c>
      <c r="G433" s="25">
        <v>630212.82999999996</v>
      </c>
      <c r="H433" s="25">
        <v>655421.34</v>
      </c>
      <c r="I433" s="25">
        <v>681640.69</v>
      </c>
    </row>
    <row r="434" spans="1:15" ht="41.25" customHeight="1" x14ac:dyDescent="0.2">
      <c r="A434" s="65" t="s">
        <v>105</v>
      </c>
      <c r="B434" s="39" t="s">
        <v>17</v>
      </c>
      <c r="C434" s="83" t="s">
        <v>20</v>
      </c>
      <c r="D434" s="116" t="s">
        <v>33</v>
      </c>
      <c r="E434" s="40" t="s">
        <v>415</v>
      </c>
      <c r="F434" s="39">
        <v>122</v>
      </c>
      <c r="G434" s="25">
        <v>20000</v>
      </c>
      <c r="H434" s="25">
        <v>20000</v>
      </c>
      <c r="I434" s="25">
        <v>20000</v>
      </c>
    </row>
    <row r="435" spans="1:15" ht="38.25" customHeight="1" x14ac:dyDescent="0.2">
      <c r="A435" s="65" t="s">
        <v>146</v>
      </c>
      <c r="B435" s="39" t="s">
        <v>17</v>
      </c>
      <c r="C435" s="83" t="s">
        <v>20</v>
      </c>
      <c r="D435" s="116" t="s">
        <v>33</v>
      </c>
      <c r="E435" s="40" t="s">
        <v>415</v>
      </c>
      <c r="F435" s="39">
        <v>129</v>
      </c>
      <c r="G435" s="25">
        <v>190324.27</v>
      </c>
      <c r="H435" s="25">
        <v>197937.24</v>
      </c>
      <c r="I435" s="25">
        <v>205855.49</v>
      </c>
    </row>
    <row r="436" spans="1:15" ht="25.5" customHeight="1" x14ac:dyDescent="0.2">
      <c r="A436" s="65" t="s">
        <v>240</v>
      </c>
      <c r="B436" s="39" t="s">
        <v>17</v>
      </c>
      <c r="C436" s="83" t="s">
        <v>20</v>
      </c>
      <c r="D436" s="56" t="s">
        <v>33</v>
      </c>
      <c r="E436" s="40" t="s">
        <v>415</v>
      </c>
      <c r="F436" s="40" t="s">
        <v>246</v>
      </c>
      <c r="G436" s="25">
        <f t="shared" ref="G436:I437" si="112">SUM(G437)</f>
        <v>175000</v>
      </c>
      <c r="H436" s="25">
        <f t="shared" si="112"/>
        <v>175000</v>
      </c>
      <c r="I436" s="25">
        <f t="shared" si="112"/>
        <v>175000</v>
      </c>
    </row>
    <row r="437" spans="1:15" ht="25.5" customHeight="1" x14ac:dyDescent="0.2">
      <c r="A437" s="65" t="s">
        <v>82</v>
      </c>
      <c r="B437" s="39" t="s">
        <v>17</v>
      </c>
      <c r="C437" s="83" t="s">
        <v>20</v>
      </c>
      <c r="D437" s="56" t="s">
        <v>33</v>
      </c>
      <c r="E437" s="40" t="s">
        <v>415</v>
      </c>
      <c r="F437" s="40" t="s">
        <v>81</v>
      </c>
      <c r="G437" s="25">
        <f t="shared" si="112"/>
        <v>175000</v>
      </c>
      <c r="H437" s="25">
        <f t="shared" si="112"/>
        <v>175000</v>
      </c>
      <c r="I437" s="25">
        <f t="shared" si="112"/>
        <v>175000</v>
      </c>
    </row>
    <row r="438" spans="1:15" ht="12.75" customHeight="1" x14ac:dyDescent="0.2">
      <c r="A438" s="65" t="s">
        <v>227</v>
      </c>
      <c r="B438" s="39" t="s">
        <v>17</v>
      </c>
      <c r="C438" s="83" t="s">
        <v>20</v>
      </c>
      <c r="D438" s="56" t="s">
        <v>33</v>
      </c>
      <c r="E438" s="40" t="s">
        <v>415</v>
      </c>
      <c r="F438" s="56" t="s">
        <v>80</v>
      </c>
      <c r="G438" s="25">
        <v>175000</v>
      </c>
      <c r="H438" s="25">
        <v>175000</v>
      </c>
      <c r="I438" s="25">
        <v>175000</v>
      </c>
    </row>
    <row r="439" spans="1:15" ht="25.5" customHeight="1" x14ac:dyDescent="0.2">
      <c r="A439" s="65" t="s">
        <v>88</v>
      </c>
      <c r="B439" s="39" t="s">
        <v>17</v>
      </c>
      <c r="C439" s="83" t="s">
        <v>20</v>
      </c>
      <c r="D439" s="116" t="s">
        <v>33</v>
      </c>
      <c r="E439" s="40" t="s">
        <v>148</v>
      </c>
      <c r="F439" s="56"/>
      <c r="G439" s="25">
        <f>G441+G446+G451+G448</f>
        <v>90312152.549999997</v>
      </c>
      <c r="H439" s="25">
        <f>H441+H446+H451+H448</f>
        <v>88475422.459999993</v>
      </c>
      <c r="I439" s="25">
        <f>I441+I446+I451+I448</f>
        <v>89284768.680000007</v>
      </c>
    </row>
    <row r="440" spans="1:15" ht="51" customHeight="1" x14ac:dyDescent="0.2">
      <c r="A440" s="65" t="s">
        <v>243</v>
      </c>
      <c r="B440" s="39" t="s">
        <v>17</v>
      </c>
      <c r="C440" s="83" t="s">
        <v>20</v>
      </c>
      <c r="D440" s="116" t="s">
        <v>33</v>
      </c>
      <c r="E440" s="40" t="s">
        <v>148</v>
      </c>
      <c r="F440" s="39">
        <v>100</v>
      </c>
      <c r="G440" s="25">
        <f>G441</f>
        <v>83566252.75999999</v>
      </c>
      <c r="H440" s="25">
        <f>H441</f>
        <v>81975977.959999993</v>
      </c>
      <c r="I440" s="25">
        <f>I441</f>
        <v>82785324.180000007</v>
      </c>
    </row>
    <row r="441" spans="1:15" ht="25.5" customHeight="1" x14ac:dyDescent="0.2">
      <c r="A441" s="65" t="s">
        <v>83</v>
      </c>
      <c r="B441" s="39" t="s">
        <v>17</v>
      </c>
      <c r="C441" s="83" t="s">
        <v>20</v>
      </c>
      <c r="D441" s="116" t="s">
        <v>33</v>
      </c>
      <c r="E441" s="40" t="s">
        <v>148</v>
      </c>
      <c r="F441" s="39">
        <v>120</v>
      </c>
      <c r="G441" s="25">
        <f>G442+G444+G443</f>
        <v>83566252.75999999</v>
      </c>
      <c r="H441" s="25">
        <f>H442+H444+H443</f>
        <v>81975977.959999993</v>
      </c>
      <c r="I441" s="25">
        <f>I442+I444+I443</f>
        <v>82785324.180000007</v>
      </c>
    </row>
    <row r="442" spans="1:15" ht="25.5" customHeight="1" x14ac:dyDescent="0.2">
      <c r="A442" s="65" t="s">
        <v>185</v>
      </c>
      <c r="B442" s="39" t="s">
        <v>17</v>
      </c>
      <c r="C442" s="83" t="s">
        <v>20</v>
      </c>
      <c r="D442" s="116" t="s">
        <v>33</v>
      </c>
      <c r="E442" s="40" t="s">
        <v>148</v>
      </c>
      <c r="F442" s="39">
        <v>121</v>
      </c>
      <c r="G442" s="25">
        <v>63383177.640000001</v>
      </c>
      <c r="H442" s="25">
        <v>62161768.399999999</v>
      </c>
      <c r="I442" s="25">
        <v>62783386.079999998</v>
      </c>
      <c r="K442" s="120"/>
      <c r="L442" s="120"/>
      <c r="M442" s="120"/>
      <c r="N442" s="120"/>
      <c r="O442" s="120"/>
    </row>
    <row r="443" spans="1:15" ht="42" customHeight="1" x14ac:dyDescent="0.2">
      <c r="A443" s="65" t="s">
        <v>105</v>
      </c>
      <c r="B443" s="39" t="s">
        <v>17</v>
      </c>
      <c r="C443" s="83" t="s">
        <v>20</v>
      </c>
      <c r="D443" s="116" t="s">
        <v>33</v>
      </c>
      <c r="E443" s="40" t="s">
        <v>148</v>
      </c>
      <c r="F443" s="39">
        <v>122</v>
      </c>
      <c r="G443" s="25">
        <v>1041355.5</v>
      </c>
      <c r="H443" s="25">
        <v>1041355.5</v>
      </c>
      <c r="I443" s="25">
        <v>1041355.5</v>
      </c>
      <c r="K443" s="120"/>
      <c r="L443" s="120"/>
      <c r="M443" s="120"/>
      <c r="N443" s="120"/>
      <c r="O443" s="120"/>
    </row>
    <row r="444" spans="1:15" ht="45" customHeight="1" x14ac:dyDescent="0.2">
      <c r="A444" s="65" t="s">
        <v>146</v>
      </c>
      <c r="B444" s="39" t="s">
        <v>17</v>
      </c>
      <c r="C444" s="83" t="s">
        <v>20</v>
      </c>
      <c r="D444" s="116" t="s">
        <v>33</v>
      </c>
      <c r="E444" s="40" t="s">
        <v>148</v>
      </c>
      <c r="F444" s="39">
        <v>129</v>
      </c>
      <c r="G444" s="25">
        <v>19141719.619999997</v>
      </c>
      <c r="H444" s="25">
        <v>18772854.059999999</v>
      </c>
      <c r="I444" s="25">
        <v>18960582.600000001</v>
      </c>
      <c r="K444" s="120"/>
      <c r="L444" s="120"/>
      <c r="M444" s="120"/>
      <c r="N444" s="120"/>
      <c r="O444" s="120"/>
    </row>
    <row r="445" spans="1:15" ht="25.5" customHeight="1" x14ac:dyDescent="0.2">
      <c r="A445" s="65" t="s">
        <v>240</v>
      </c>
      <c r="B445" s="39" t="s">
        <v>17</v>
      </c>
      <c r="C445" s="83" t="s">
        <v>20</v>
      </c>
      <c r="D445" s="116" t="s">
        <v>33</v>
      </c>
      <c r="E445" s="40" t="s">
        <v>148</v>
      </c>
      <c r="F445" s="39">
        <v>200</v>
      </c>
      <c r="G445" s="25">
        <f t="shared" ref="G445:I446" si="113">G446</f>
        <v>6099444.5</v>
      </c>
      <c r="H445" s="25">
        <f t="shared" si="113"/>
        <v>6099444.5</v>
      </c>
      <c r="I445" s="25">
        <f t="shared" si="113"/>
        <v>6099444.5</v>
      </c>
    </row>
    <row r="446" spans="1:15" ht="25.5" customHeight="1" x14ac:dyDescent="0.2">
      <c r="A446" s="65" t="s">
        <v>82</v>
      </c>
      <c r="B446" s="39" t="s">
        <v>17</v>
      </c>
      <c r="C446" s="83" t="s">
        <v>20</v>
      </c>
      <c r="D446" s="116" t="s">
        <v>33</v>
      </c>
      <c r="E446" s="40" t="s">
        <v>148</v>
      </c>
      <c r="F446" s="39">
        <v>240</v>
      </c>
      <c r="G446" s="25">
        <f t="shared" si="113"/>
        <v>6099444.5</v>
      </c>
      <c r="H446" s="25">
        <f t="shared" si="113"/>
        <v>6099444.5</v>
      </c>
      <c r="I446" s="25">
        <f t="shared" si="113"/>
        <v>6099444.5</v>
      </c>
    </row>
    <row r="447" spans="1:15" ht="12.75" customHeight="1" x14ac:dyDescent="0.2">
      <c r="A447" s="65" t="s">
        <v>228</v>
      </c>
      <c r="B447" s="39" t="s">
        <v>17</v>
      </c>
      <c r="C447" s="83" t="s">
        <v>20</v>
      </c>
      <c r="D447" s="116" t="s">
        <v>33</v>
      </c>
      <c r="E447" s="40" t="s">
        <v>148</v>
      </c>
      <c r="F447" s="39">
        <v>244</v>
      </c>
      <c r="G447" s="25">
        <v>6099444.5</v>
      </c>
      <c r="H447" s="25">
        <v>6099444.5</v>
      </c>
      <c r="I447" s="25">
        <v>6099444.5</v>
      </c>
      <c r="K447" s="120"/>
      <c r="L447" s="120"/>
      <c r="M447" s="120"/>
      <c r="N447" s="120"/>
      <c r="O447" s="120"/>
    </row>
    <row r="448" spans="1:15" ht="12.75" customHeight="1" x14ac:dyDescent="0.2">
      <c r="A448" s="65" t="s">
        <v>248</v>
      </c>
      <c r="B448" s="48" t="s">
        <v>17</v>
      </c>
      <c r="C448" s="83" t="s">
        <v>20</v>
      </c>
      <c r="D448" s="116" t="s">
        <v>33</v>
      </c>
      <c r="E448" s="40" t="s">
        <v>148</v>
      </c>
      <c r="F448" s="39">
        <v>300</v>
      </c>
      <c r="G448" s="25">
        <f>G449</f>
        <v>246455.29</v>
      </c>
      <c r="H448" s="25"/>
      <c r="I448" s="25"/>
      <c r="K448" s="120"/>
      <c r="L448" s="120"/>
      <c r="M448" s="120"/>
      <c r="N448" s="120"/>
      <c r="O448" s="120"/>
    </row>
    <row r="449" spans="1:15" ht="25.5" customHeight="1" x14ac:dyDescent="0.2">
      <c r="A449" s="65" t="s">
        <v>79</v>
      </c>
      <c r="B449" s="48" t="s">
        <v>17</v>
      </c>
      <c r="C449" s="83" t="s">
        <v>20</v>
      </c>
      <c r="D449" s="116" t="s">
        <v>33</v>
      </c>
      <c r="E449" s="40" t="s">
        <v>148</v>
      </c>
      <c r="F449" s="39">
        <v>320</v>
      </c>
      <c r="G449" s="25">
        <f>G450</f>
        <v>246455.29</v>
      </c>
      <c r="H449" s="25"/>
      <c r="I449" s="25"/>
      <c r="K449" s="120"/>
      <c r="L449" s="120"/>
      <c r="M449" s="120"/>
      <c r="N449" s="120"/>
      <c r="O449" s="120"/>
    </row>
    <row r="450" spans="1:15" ht="12.75" customHeight="1" x14ac:dyDescent="0.2">
      <c r="A450" s="65" t="s">
        <v>113</v>
      </c>
      <c r="B450" s="48" t="s">
        <v>17</v>
      </c>
      <c r="C450" s="83" t="s">
        <v>20</v>
      </c>
      <c r="D450" s="116" t="s">
        <v>33</v>
      </c>
      <c r="E450" s="40" t="s">
        <v>148</v>
      </c>
      <c r="F450" s="39">
        <v>321</v>
      </c>
      <c r="G450" s="25">
        <v>246455.29</v>
      </c>
      <c r="H450" s="25"/>
      <c r="I450" s="25"/>
      <c r="K450" s="120"/>
      <c r="L450" s="120"/>
      <c r="M450" s="120"/>
      <c r="N450" s="120"/>
      <c r="O450" s="120"/>
    </row>
    <row r="451" spans="1:15" ht="12.75" customHeight="1" x14ac:dyDescent="0.2">
      <c r="A451" s="85" t="s">
        <v>104</v>
      </c>
      <c r="B451" s="39" t="s">
        <v>17</v>
      </c>
      <c r="C451" s="83" t="s">
        <v>20</v>
      </c>
      <c r="D451" s="116" t="s">
        <v>33</v>
      </c>
      <c r="E451" s="40" t="s">
        <v>148</v>
      </c>
      <c r="F451" s="39">
        <v>800</v>
      </c>
      <c r="G451" s="25">
        <f>G452+G454</f>
        <v>400000</v>
      </c>
      <c r="H451" s="25">
        <f>H454+H452</f>
        <v>400000</v>
      </c>
      <c r="I451" s="25">
        <f>I454+I452</f>
        <v>400000</v>
      </c>
    </row>
    <row r="452" spans="1:15" ht="12.75" customHeight="1" x14ac:dyDescent="0.2">
      <c r="A452" s="65" t="s">
        <v>207</v>
      </c>
      <c r="B452" s="39" t="s">
        <v>17</v>
      </c>
      <c r="C452" s="116" t="s">
        <v>20</v>
      </c>
      <c r="D452" s="116" t="s">
        <v>33</v>
      </c>
      <c r="E452" s="40" t="s">
        <v>148</v>
      </c>
      <c r="F452" s="39">
        <v>830</v>
      </c>
      <c r="G452" s="25">
        <f>G453</f>
        <v>150000</v>
      </c>
      <c r="H452" s="25">
        <f>H453</f>
        <v>150000</v>
      </c>
      <c r="I452" s="25">
        <f>I453</f>
        <v>150000</v>
      </c>
    </row>
    <row r="453" spans="1:15" ht="49.5" customHeight="1" x14ac:dyDescent="0.2">
      <c r="A453" s="23" t="s">
        <v>229</v>
      </c>
      <c r="B453" s="39" t="s">
        <v>17</v>
      </c>
      <c r="C453" s="69" t="s">
        <v>20</v>
      </c>
      <c r="D453" s="116" t="s">
        <v>33</v>
      </c>
      <c r="E453" s="40" t="s">
        <v>148</v>
      </c>
      <c r="F453" s="39">
        <v>831</v>
      </c>
      <c r="G453" s="25">
        <v>150000</v>
      </c>
      <c r="H453" s="25">
        <v>150000</v>
      </c>
      <c r="I453" s="25">
        <v>150000</v>
      </c>
    </row>
    <row r="454" spans="1:15" ht="12.75" customHeight="1" x14ac:dyDescent="0.2">
      <c r="A454" s="65" t="s">
        <v>14</v>
      </c>
      <c r="B454" s="39" t="s">
        <v>17</v>
      </c>
      <c r="C454" s="116" t="s">
        <v>20</v>
      </c>
      <c r="D454" s="116" t="s">
        <v>33</v>
      </c>
      <c r="E454" s="40" t="s">
        <v>148</v>
      </c>
      <c r="F454" s="39">
        <v>850</v>
      </c>
      <c r="G454" s="25">
        <v>250000</v>
      </c>
      <c r="H454" s="25">
        <v>250000</v>
      </c>
      <c r="I454" s="25">
        <v>250000</v>
      </c>
    </row>
    <row r="455" spans="1:15" s="10" customFormat="1" ht="24" customHeight="1" x14ac:dyDescent="0.2">
      <c r="A455" s="31" t="s">
        <v>187</v>
      </c>
      <c r="B455" s="27" t="s">
        <v>17</v>
      </c>
      <c r="C455" s="102" t="s">
        <v>20</v>
      </c>
      <c r="D455" s="102" t="s">
        <v>22</v>
      </c>
      <c r="E455" s="32"/>
      <c r="F455" s="27"/>
      <c r="G455" s="29">
        <f t="shared" ref="G455:I457" si="114">G456</f>
        <v>6104.51</v>
      </c>
      <c r="H455" s="29">
        <f t="shared" si="114"/>
        <v>194414.92</v>
      </c>
      <c r="I455" s="29">
        <f t="shared" si="114"/>
        <v>6044.77</v>
      </c>
    </row>
    <row r="456" spans="1:15" ht="35.25" customHeight="1" x14ac:dyDescent="0.2">
      <c r="A456" s="77" t="s">
        <v>87</v>
      </c>
      <c r="B456" s="106" t="s">
        <v>17</v>
      </c>
      <c r="C456" s="116" t="s">
        <v>20</v>
      </c>
      <c r="D456" s="116" t="s">
        <v>22</v>
      </c>
      <c r="E456" s="56" t="s">
        <v>160</v>
      </c>
      <c r="F456" s="40"/>
      <c r="G456" s="25">
        <f t="shared" si="114"/>
        <v>6104.51</v>
      </c>
      <c r="H456" s="25">
        <f t="shared" si="114"/>
        <v>194414.92</v>
      </c>
      <c r="I456" s="25">
        <f t="shared" si="114"/>
        <v>6044.77</v>
      </c>
    </row>
    <row r="457" spans="1:15" ht="36" customHeight="1" x14ac:dyDescent="0.2">
      <c r="A457" s="45" t="s">
        <v>89</v>
      </c>
      <c r="B457" s="39" t="s">
        <v>17</v>
      </c>
      <c r="C457" s="116" t="s">
        <v>20</v>
      </c>
      <c r="D457" s="116" t="s">
        <v>22</v>
      </c>
      <c r="E457" s="40" t="s">
        <v>161</v>
      </c>
      <c r="F457" s="40"/>
      <c r="G457" s="25">
        <f>G458</f>
        <v>6104.51</v>
      </c>
      <c r="H457" s="25">
        <f t="shared" si="114"/>
        <v>194414.92</v>
      </c>
      <c r="I457" s="25">
        <f t="shared" si="114"/>
        <v>6044.77</v>
      </c>
    </row>
    <row r="458" spans="1:15" ht="38.25" customHeight="1" x14ac:dyDescent="0.2">
      <c r="A458" s="65" t="s">
        <v>283</v>
      </c>
      <c r="B458" s="39" t="s">
        <v>17</v>
      </c>
      <c r="C458" s="116" t="s">
        <v>20</v>
      </c>
      <c r="D458" s="116" t="s">
        <v>22</v>
      </c>
      <c r="E458" s="40" t="s">
        <v>447</v>
      </c>
      <c r="F458" s="24"/>
      <c r="G458" s="121">
        <f>G460</f>
        <v>6104.51</v>
      </c>
      <c r="H458" s="121">
        <f>H460</f>
        <v>194414.92</v>
      </c>
      <c r="I458" s="121">
        <f>I460</f>
        <v>6044.77</v>
      </c>
    </row>
    <row r="459" spans="1:15" ht="25.5" customHeight="1" x14ac:dyDescent="0.2">
      <c r="A459" s="65" t="s">
        <v>240</v>
      </c>
      <c r="B459" s="39" t="s">
        <v>17</v>
      </c>
      <c r="C459" s="83" t="s">
        <v>20</v>
      </c>
      <c r="D459" s="116" t="s">
        <v>22</v>
      </c>
      <c r="E459" s="40" t="s">
        <v>447</v>
      </c>
      <c r="F459" s="24">
        <v>200</v>
      </c>
      <c r="G459" s="121">
        <f t="shared" ref="G459:I460" si="115">G460</f>
        <v>6104.51</v>
      </c>
      <c r="H459" s="121">
        <f t="shared" si="115"/>
        <v>194414.92</v>
      </c>
      <c r="I459" s="121">
        <f t="shared" si="115"/>
        <v>6044.77</v>
      </c>
    </row>
    <row r="460" spans="1:15" ht="25.5" customHeight="1" x14ac:dyDescent="0.2">
      <c r="A460" s="65" t="s">
        <v>82</v>
      </c>
      <c r="B460" s="39" t="s">
        <v>17</v>
      </c>
      <c r="C460" s="83" t="s">
        <v>20</v>
      </c>
      <c r="D460" s="116" t="s">
        <v>22</v>
      </c>
      <c r="E460" s="40" t="s">
        <v>447</v>
      </c>
      <c r="F460" s="24">
        <v>240</v>
      </c>
      <c r="G460" s="121">
        <f t="shared" si="115"/>
        <v>6104.51</v>
      </c>
      <c r="H460" s="121">
        <f t="shared" si="115"/>
        <v>194414.92</v>
      </c>
      <c r="I460" s="121">
        <f t="shared" si="115"/>
        <v>6044.77</v>
      </c>
    </row>
    <row r="461" spans="1:15" ht="12.75" customHeight="1" x14ac:dyDescent="0.2">
      <c r="A461" s="65" t="s">
        <v>228</v>
      </c>
      <c r="B461" s="24" t="s">
        <v>17</v>
      </c>
      <c r="C461" s="83" t="s">
        <v>20</v>
      </c>
      <c r="D461" s="116" t="s">
        <v>22</v>
      </c>
      <c r="E461" s="40" t="s">
        <v>447</v>
      </c>
      <c r="F461" s="39">
        <v>244</v>
      </c>
      <c r="G461" s="25">
        <v>6104.51</v>
      </c>
      <c r="H461" s="25">
        <v>194414.92</v>
      </c>
      <c r="I461" s="25">
        <v>6044.77</v>
      </c>
    </row>
    <row r="462" spans="1:15" s="10" customFormat="1" ht="24" customHeight="1" x14ac:dyDescent="0.2">
      <c r="A462" s="36" t="s">
        <v>46</v>
      </c>
      <c r="B462" s="27" t="s">
        <v>17</v>
      </c>
      <c r="C462" s="112" t="s">
        <v>20</v>
      </c>
      <c r="D462" s="32" t="s">
        <v>66</v>
      </c>
      <c r="E462" s="32"/>
      <c r="F462" s="78"/>
      <c r="G462" s="37">
        <f t="shared" ref="G462:I462" si="116">SUM(G468+G492+G463+G505+G487+G482)</f>
        <v>38086289.369999997</v>
      </c>
      <c r="H462" s="37">
        <f t="shared" si="116"/>
        <v>34959415.729999997</v>
      </c>
      <c r="I462" s="37">
        <f t="shared" si="116"/>
        <v>35170624.020000003</v>
      </c>
    </row>
    <row r="463" spans="1:15" ht="47.25" customHeight="1" x14ac:dyDescent="0.2">
      <c r="A463" s="63" t="s">
        <v>320</v>
      </c>
      <c r="B463" s="83" t="s">
        <v>17</v>
      </c>
      <c r="C463" s="40" t="s">
        <v>20</v>
      </c>
      <c r="D463" s="40" t="s">
        <v>66</v>
      </c>
      <c r="E463" s="40" t="s">
        <v>314</v>
      </c>
      <c r="F463" s="39"/>
      <c r="G463" s="25">
        <f>G464</f>
        <v>30000</v>
      </c>
      <c r="H463" s="25">
        <f t="shared" ref="H463:I466" si="117">H464</f>
        <v>30000</v>
      </c>
      <c r="I463" s="25">
        <f t="shared" si="117"/>
        <v>30000</v>
      </c>
    </row>
    <row r="464" spans="1:15" ht="24" customHeight="1" x14ac:dyDescent="0.2">
      <c r="A464" s="65" t="s">
        <v>116</v>
      </c>
      <c r="B464" s="83" t="s">
        <v>17</v>
      </c>
      <c r="C464" s="40" t="s">
        <v>20</v>
      </c>
      <c r="D464" s="40" t="s">
        <v>66</v>
      </c>
      <c r="E464" s="40" t="s">
        <v>321</v>
      </c>
      <c r="F464" s="39"/>
      <c r="G464" s="25">
        <f>G466</f>
        <v>30000</v>
      </c>
      <c r="H464" s="25">
        <f>H466</f>
        <v>30000</v>
      </c>
      <c r="I464" s="25">
        <f>I466</f>
        <v>30000</v>
      </c>
    </row>
    <row r="465" spans="1:9" ht="25.5" customHeight="1" x14ac:dyDescent="0.2">
      <c r="A465" s="65" t="s">
        <v>240</v>
      </c>
      <c r="B465" s="82" t="s">
        <v>17</v>
      </c>
      <c r="C465" s="40" t="s">
        <v>20</v>
      </c>
      <c r="D465" s="40" t="s">
        <v>66</v>
      </c>
      <c r="E465" s="40" t="s">
        <v>321</v>
      </c>
      <c r="F465" s="39">
        <v>200</v>
      </c>
      <c r="G465" s="25">
        <f>G466</f>
        <v>30000</v>
      </c>
      <c r="H465" s="25">
        <f t="shared" si="117"/>
        <v>30000</v>
      </c>
      <c r="I465" s="25">
        <f t="shared" si="117"/>
        <v>30000</v>
      </c>
    </row>
    <row r="466" spans="1:9" ht="25.5" customHeight="1" x14ac:dyDescent="0.2">
      <c r="A466" s="65" t="s">
        <v>82</v>
      </c>
      <c r="B466" s="82" t="s">
        <v>17</v>
      </c>
      <c r="C466" s="40" t="s">
        <v>20</v>
      </c>
      <c r="D466" s="40" t="s">
        <v>66</v>
      </c>
      <c r="E466" s="40" t="s">
        <v>321</v>
      </c>
      <c r="F466" s="39">
        <v>240</v>
      </c>
      <c r="G466" s="25">
        <f>G467</f>
        <v>30000</v>
      </c>
      <c r="H466" s="25">
        <f t="shared" si="117"/>
        <v>30000</v>
      </c>
      <c r="I466" s="25">
        <f t="shared" si="117"/>
        <v>30000</v>
      </c>
    </row>
    <row r="467" spans="1:9" ht="12.75" customHeight="1" x14ac:dyDescent="0.2">
      <c r="A467" s="65" t="s">
        <v>227</v>
      </c>
      <c r="B467" s="82" t="s">
        <v>17</v>
      </c>
      <c r="C467" s="40" t="s">
        <v>20</v>
      </c>
      <c r="D467" s="40" t="s">
        <v>66</v>
      </c>
      <c r="E467" s="40" t="s">
        <v>321</v>
      </c>
      <c r="F467" s="40" t="s">
        <v>80</v>
      </c>
      <c r="G467" s="25">
        <v>30000</v>
      </c>
      <c r="H467" s="25">
        <v>30000</v>
      </c>
      <c r="I467" s="25">
        <v>30000</v>
      </c>
    </row>
    <row r="468" spans="1:9" ht="37.5" customHeight="1" x14ac:dyDescent="0.2">
      <c r="A468" s="63" t="s">
        <v>302</v>
      </c>
      <c r="B468" s="82" t="s">
        <v>17</v>
      </c>
      <c r="C468" s="40" t="s">
        <v>20</v>
      </c>
      <c r="D468" s="40" t="s">
        <v>66</v>
      </c>
      <c r="E468" s="40" t="s">
        <v>193</v>
      </c>
      <c r="F468" s="56"/>
      <c r="G468" s="73">
        <f>G478+G469</f>
        <v>4452741.01</v>
      </c>
      <c r="H468" s="73">
        <f>H478+H469</f>
        <v>4452741.01</v>
      </c>
      <c r="I468" s="73">
        <f>I478+I469</f>
        <v>4495331.42</v>
      </c>
    </row>
    <row r="469" spans="1:9" ht="38.25" customHeight="1" x14ac:dyDescent="0.2">
      <c r="A469" s="65" t="s">
        <v>84</v>
      </c>
      <c r="B469" s="122" t="s">
        <v>17</v>
      </c>
      <c r="C469" s="40" t="s">
        <v>20</v>
      </c>
      <c r="D469" s="40" t="s">
        <v>66</v>
      </c>
      <c r="E469" s="40" t="s">
        <v>390</v>
      </c>
      <c r="F469" s="39"/>
      <c r="G469" s="73">
        <f>G470+G475</f>
        <v>4422741.01</v>
      </c>
      <c r="H469" s="73">
        <f>H470+H475</f>
        <v>4422741.01</v>
      </c>
      <c r="I469" s="73">
        <f>I470+I475</f>
        <v>4465331.42</v>
      </c>
    </row>
    <row r="470" spans="1:9" ht="51.75" customHeight="1" x14ac:dyDescent="0.2">
      <c r="A470" s="65" t="s">
        <v>243</v>
      </c>
      <c r="B470" s="122" t="s">
        <v>17</v>
      </c>
      <c r="C470" s="40" t="s">
        <v>20</v>
      </c>
      <c r="D470" s="40" t="s">
        <v>66</v>
      </c>
      <c r="E470" s="40" t="s">
        <v>390</v>
      </c>
      <c r="F470" s="39">
        <v>100</v>
      </c>
      <c r="G470" s="73">
        <f>G471</f>
        <v>4289041.01</v>
      </c>
      <c r="H470" s="73">
        <f>H471</f>
        <v>4289041.01</v>
      </c>
      <c r="I470" s="73">
        <f>I471</f>
        <v>4331631.42</v>
      </c>
    </row>
    <row r="471" spans="1:9" ht="19.5" customHeight="1" x14ac:dyDescent="0.2">
      <c r="A471" s="23" t="s">
        <v>13</v>
      </c>
      <c r="B471" s="122" t="s">
        <v>17</v>
      </c>
      <c r="C471" s="40" t="s">
        <v>20</v>
      </c>
      <c r="D471" s="40" t="s">
        <v>66</v>
      </c>
      <c r="E471" s="40" t="s">
        <v>390</v>
      </c>
      <c r="F471" s="39">
        <v>110</v>
      </c>
      <c r="G471" s="73">
        <f>G472+G473+G474</f>
        <v>4289041.01</v>
      </c>
      <c r="H471" s="73">
        <f>H472+H473+H474</f>
        <v>4289041.01</v>
      </c>
      <c r="I471" s="73">
        <f>I472+I473+I474</f>
        <v>4331631.42</v>
      </c>
    </row>
    <row r="472" spans="1:9" ht="19.5" customHeight="1" x14ac:dyDescent="0.2">
      <c r="A472" s="23" t="s">
        <v>231</v>
      </c>
      <c r="B472" s="122" t="s">
        <v>17</v>
      </c>
      <c r="C472" s="40" t="s">
        <v>20</v>
      </c>
      <c r="D472" s="40" t="s">
        <v>66</v>
      </c>
      <c r="E472" s="40" t="s">
        <v>390</v>
      </c>
      <c r="F472" s="39">
        <v>111</v>
      </c>
      <c r="G472" s="73">
        <v>3271152.85</v>
      </c>
      <c r="H472" s="73">
        <v>3271152.85</v>
      </c>
      <c r="I472" s="73">
        <v>3303864.38</v>
      </c>
    </row>
    <row r="473" spans="1:9" ht="24.75" customHeight="1" x14ac:dyDescent="0.2">
      <c r="A473" s="65" t="s">
        <v>256</v>
      </c>
      <c r="B473" s="122" t="s">
        <v>17</v>
      </c>
      <c r="C473" s="40" t="s">
        <v>20</v>
      </c>
      <c r="D473" s="40" t="s">
        <v>66</v>
      </c>
      <c r="E473" s="40" t="s">
        <v>390</v>
      </c>
      <c r="F473" s="39">
        <v>112</v>
      </c>
      <c r="G473" s="73">
        <v>30000</v>
      </c>
      <c r="H473" s="73">
        <v>30000</v>
      </c>
      <c r="I473" s="73">
        <v>30000</v>
      </c>
    </row>
    <row r="474" spans="1:9" ht="42" customHeight="1" x14ac:dyDescent="0.2">
      <c r="A474" s="65" t="s">
        <v>192</v>
      </c>
      <c r="B474" s="122" t="s">
        <v>17</v>
      </c>
      <c r="C474" s="40" t="s">
        <v>20</v>
      </c>
      <c r="D474" s="40" t="s">
        <v>66</v>
      </c>
      <c r="E474" s="40" t="s">
        <v>390</v>
      </c>
      <c r="F474" s="39">
        <v>119</v>
      </c>
      <c r="G474" s="73">
        <v>987888.16</v>
      </c>
      <c r="H474" s="73">
        <v>987888.16</v>
      </c>
      <c r="I474" s="73">
        <v>997767.04</v>
      </c>
    </row>
    <row r="475" spans="1:9" ht="34.5" customHeight="1" x14ac:dyDescent="0.2">
      <c r="A475" s="65" t="s">
        <v>240</v>
      </c>
      <c r="B475" s="122" t="s">
        <v>17</v>
      </c>
      <c r="C475" s="40" t="s">
        <v>20</v>
      </c>
      <c r="D475" s="40" t="s">
        <v>66</v>
      </c>
      <c r="E475" s="40" t="s">
        <v>390</v>
      </c>
      <c r="F475" s="39">
        <v>200</v>
      </c>
      <c r="G475" s="73">
        <f t="shared" ref="G475:I476" si="118">G476</f>
        <v>133700</v>
      </c>
      <c r="H475" s="73">
        <f t="shared" si="118"/>
        <v>133700</v>
      </c>
      <c r="I475" s="73">
        <f t="shared" si="118"/>
        <v>133700</v>
      </c>
    </row>
    <row r="476" spans="1:9" ht="30.75" customHeight="1" x14ac:dyDescent="0.2">
      <c r="A476" s="65" t="s">
        <v>253</v>
      </c>
      <c r="B476" s="122" t="s">
        <v>17</v>
      </c>
      <c r="C476" s="40" t="s">
        <v>20</v>
      </c>
      <c r="D476" s="40" t="s">
        <v>66</v>
      </c>
      <c r="E476" s="40" t="s">
        <v>390</v>
      </c>
      <c r="F476" s="39">
        <v>240</v>
      </c>
      <c r="G476" s="73">
        <f t="shared" si="118"/>
        <v>133700</v>
      </c>
      <c r="H476" s="73">
        <f t="shared" si="118"/>
        <v>133700</v>
      </c>
      <c r="I476" s="73">
        <f t="shared" si="118"/>
        <v>133700</v>
      </c>
    </row>
    <row r="477" spans="1:9" ht="25.5" customHeight="1" x14ac:dyDescent="0.2">
      <c r="A477" s="65" t="s">
        <v>228</v>
      </c>
      <c r="B477" s="122" t="s">
        <v>17</v>
      </c>
      <c r="C477" s="40" t="s">
        <v>20</v>
      </c>
      <c r="D477" s="40" t="s">
        <v>66</v>
      </c>
      <c r="E477" s="40" t="s">
        <v>390</v>
      </c>
      <c r="F477" s="39">
        <v>244</v>
      </c>
      <c r="G477" s="73">
        <v>133700</v>
      </c>
      <c r="H477" s="73">
        <v>133700</v>
      </c>
      <c r="I477" s="73">
        <v>133700</v>
      </c>
    </row>
    <row r="478" spans="1:9" ht="30" customHeight="1" x14ac:dyDescent="0.2">
      <c r="A478" s="23" t="s">
        <v>194</v>
      </c>
      <c r="B478" s="82" t="s">
        <v>17</v>
      </c>
      <c r="C478" s="40" t="s">
        <v>20</v>
      </c>
      <c r="D478" s="40" t="s">
        <v>66</v>
      </c>
      <c r="E478" s="40" t="s">
        <v>195</v>
      </c>
      <c r="F478" s="56"/>
      <c r="G478" s="123">
        <f>G480</f>
        <v>30000</v>
      </c>
      <c r="H478" s="123">
        <f>H480</f>
        <v>30000</v>
      </c>
      <c r="I478" s="123">
        <f>I480</f>
        <v>30000</v>
      </c>
    </row>
    <row r="479" spans="1:9" ht="33.75" customHeight="1" x14ac:dyDescent="0.2">
      <c r="A479" s="65" t="s">
        <v>240</v>
      </c>
      <c r="B479" s="82" t="s">
        <v>17</v>
      </c>
      <c r="C479" s="40" t="s">
        <v>20</v>
      </c>
      <c r="D479" s="40" t="s">
        <v>66</v>
      </c>
      <c r="E479" s="40" t="s">
        <v>195</v>
      </c>
      <c r="F479" s="39">
        <v>200</v>
      </c>
      <c r="G479" s="123">
        <f t="shared" ref="G479:I480" si="119">G480</f>
        <v>30000</v>
      </c>
      <c r="H479" s="123">
        <f t="shared" si="119"/>
        <v>30000</v>
      </c>
      <c r="I479" s="123">
        <f t="shared" si="119"/>
        <v>30000</v>
      </c>
    </row>
    <row r="480" spans="1:9" ht="32.25" customHeight="1" x14ac:dyDescent="0.2">
      <c r="A480" s="65" t="s">
        <v>82</v>
      </c>
      <c r="B480" s="82" t="s">
        <v>17</v>
      </c>
      <c r="C480" s="40" t="s">
        <v>20</v>
      </c>
      <c r="D480" s="40" t="s">
        <v>66</v>
      </c>
      <c r="E480" s="40" t="s">
        <v>195</v>
      </c>
      <c r="F480" s="39">
        <v>240</v>
      </c>
      <c r="G480" s="123">
        <f t="shared" si="119"/>
        <v>30000</v>
      </c>
      <c r="H480" s="123">
        <f t="shared" si="119"/>
        <v>30000</v>
      </c>
      <c r="I480" s="123">
        <f t="shared" si="119"/>
        <v>30000</v>
      </c>
    </row>
    <row r="481" spans="1:9" ht="19.5" customHeight="1" x14ac:dyDescent="0.2">
      <c r="A481" s="65" t="s">
        <v>227</v>
      </c>
      <c r="B481" s="82" t="s">
        <v>17</v>
      </c>
      <c r="C481" s="40" t="s">
        <v>20</v>
      </c>
      <c r="D481" s="40" t="s">
        <v>66</v>
      </c>
      <c r="E481" s="40" t="s">
        <v>195</v>
      </c>
      <c r="F481" s="39">
        <v>244</v>
      </c>
      <c r="G481" s="73">
        <v>30000</v>
      </c>
      <c r="H481" s="73">
        <v>30000</v>
      </c>
      <c r="I481" s="73">
        <v>30000</v>
      </c>
    </row>
    <row r="482" spans="1:9" ht="19.5" customHeight="1" x14ac:dyDescent="0.2">
      <c r="A482" s="77" t="s">
        <v>121</v>
      </c>
      <c r="B482" s="82" t="s">
        <v>17</v>
      </c>
      <c r="C482" s="40" t="s">
        <v>20</v>
      </c>
      <c r="D482" s="40" t="s">
        <v>66</v>
      </c>
      <c r="E482" s="40" t="s">
        <v>149</v>
      </c>
      <c r="F482" s="40"/>
      <c r="G482" s="25">
        <f t="shared" ref="G482:I482" si="120">SUM(G483)</f>
        <v>19800</v>
      </c>
      <c r="H482" s="25">
        <f t="shared" si="120"/>
        <v>0</v>
      </c>
      <c r="I482" s="25">
        <f t="shared" si="120"/>
        <v>0</v>
      </c>
    </row>
    <row r="483" spans="1:9" ht="25.5" customHeight="1" x14ac:dyDescent="0.2">
      <c r="A483" s="45" t="s">
        <v>91</v>
      </c>
      <c r="B483" s="82" t="s">
        <v>17</v>
      </c>
      <c r="C483" s="40" t="s">
        <v>20</v>
      </c>
      <c r="D483" s="40" t="s">
        <v>66</v>
      </c>
      <c r="E483" s="40" t="s">
        <v>150</v>
      </c>
      <c r="F483" s="22"/>
      <c r="G483" s="25">
        <f t="shared" ref="G483:I484" si="121">G484</f>
        <v>19800</v>
      </c>
      <c r="H483" s="25">
        <f t="shared" si="121"/>
        <v>0</v>
      </c>
      <c r="I483" s="25">
        <f t="shared" si="121"/>
        <v>0</v>
      </c>
    </row>
    <row r="484" spans="1:9" ht="33.75" customHeight="1" x14ac:dyDescent="0.2">
      <c r="A484" s="65" t="s">
        <v>240</v>
      </c>
      <c r="B484" s="82" t="s">
        <v>17</v>
      </c>
      <c r="C484" s="40" t="s">
        <v>20</v>
      </c>
      <c r="D484" s="40" t="s">
        <v>66</v>
      </c>
      <c r="E484" s="40" t="s">
        <v>150</v>
      </c>
      <c r="F484" s="39">
        <v>200</v>
      </c>
      <c r="G484" s="123">
        <f t="shared" si="121"/>
        <v>19800</v>
      </c>
      <c r="H484" s="123">
        <f t="shared" si="121"/>
        <v>0</v>
      </c>
      <c r="I484" s="123">
        <f t="shared" si="121"/>
        <v>0</v>
      </c>
    </row>
    <row r="485" spans="1:9" ht="32.25" customHeight="1" x14ac:dyDescent="0.2">
      <c r="A485" s="65" t="s">
        <v>82</v>
      </c>
      <c r="B485" s="82" t="s">
        <v>17</v>
      </c>
      <c r="C485" s="40" t="s">
        <v>20</v>
      </c>
      <c r="D485" s="40" t="s">
        <v>66</v>
      </c>
      <c r="E485" s="40" t="s">
        <v>150</v>
      </c>
      <c r="F485" s="39">
        <v>240</v>
      </c>
      <c r="G485" s="123">
        <f t="shared" ref="G485:I485" si="122">G486</f>
        <v>19800</v>
      </c>
      <c r="H485" s="123">
        <f t="shared" si="122"/>
        <v>0</v>
      </c>
      <c r="I485" s="123">
        <f t="shared" si="122"/>
        <v>0</v>
      </c>
    </row>
    <row r="486" spans="1:9" ht="19.5" customHeight="1" x14ac:dyDescent="0.2">
      <c r="A486" s="65" t="s">
        <v>227</v>
      </c>
      <c r="B486" s="82" t="s">
        <v>17</v>
      </c>
      <c r="C486" s="40" t="s">
        <v>20</v>
      </c>
      <c r="D486" s="40" t="s">
        <v>66</v>
      </c>
      <c r="E486" s="40" t="s">
        <v>150</v>
      </c>
      <c r="F486" s="39">
        <v>244</v>
      </c>
      <c r="G486" s="73">
        <v>19800</v>
      </c>
      <c r="H486" s="73">
        <v>0</v>
      </c>
      <c r="I486" s="73">
        <v>0</v>
      </c>
    </row>
    <row r="487" spans="1:9" ht="37.5" customHeight="1" x14ac:dyDescent="0.2">
      <c r="A487" s="65" t="s">
        <v>452</v>
      </c>
      <c r="B487" s="122" t="s">
        <v>17</v>
      </c>
      <c r="C487" s="40" t="s">
        <v>20</v>
      </c>
      <c r="D487" s="40" t="s">
        <v>66</v>
      </c>
      <c r="E487" s="40" t="s">
        <v>453</v>
      </c>
      <c r="F487" s="40"/>
      <c r="G487" s="73">
        <f t="shared" ref="G487:G490" si="123">G488</f>
        <v>285250</v>
      </c>
      <c r="H487" s="73">
        <f>H488</f>
        <v>109500</v>
      </c>
      <c r="I487" s="73">
        <f>I488</f>
        <v>109500</v>
      </c>
    </row>
    <row r="488" spans="1:9" ht="37.5" customHeight="1" x14ac:dyDescent="0.2">
      <c r="A488" s="65" t="s">
        <v>115</v>
      </c>
      <c r="B488" s="122" t="s">
        <v>17</v>
      </c>
      <c r="C488" s="40" t="s">
        <v>20</v>
      </c>
      <c r="D488" s="40" t="s">
        <v>66</v>
      </c>
      <c r="E488" s="40" t="s">
        <v>454</v>
      </c>
      <c r="F488" s="40"/>
      <c r="G488" s="73">
        <f t="shared" si="123"/>
        <v>285250</v>
      </c>
      <c r="H488" s="73">
        <f t="shared" ref="H488:I488" si="124">H489</f>
        <v>109500</v>
      </c>
      <c r="I488" s="73">
        <f t="shared" si="124"/>
        <v>109500</v>
      </c>
    </row>
    <row r="489" spans="1:9" ht="23.25" customHeight="1" x14ac:dyDescent="0.2">
      <c r="A489" s="65" t="s">
        <v>244</v>
      </c>
      <c r="B489" s="122" t="s">
        <v>17</v>
      </c>
      <c r="C489" s="40" t="s">
        <v>20</v>
      </c>
      <c r="D489" s="40" t="s">
        <v>66</v>
      </c>
      <c r="E489" s="40" t="s">
        <v>454</v>
      </c>
      <c r="F489" s="40" t="s">
        <v>103</v>
      </c>
      <c r="G489" s="73">
        <f t="shared" si="123"/>
        <v>285250</v>
      </c>
      <c r="H489" s="73">
        <f>H490</f>
        <v>109500</v>
      </c>
      <c r="I489" s="73">
        <f>I490</f>
        <v>109500</v>
      </c>
    </row>
    <row r="490" spans="1:9" ht="22.5" customHeight="1" x14ac:dyDescent="0.2">
      <c r="A490" s="65" t="s">
        <v>207</v>
      </c>
      <c r="B490" s="122" t="s">
        <v>17</v>
      </c>
      <c r="C490" s="40" t="s">
        <v>20</v>
      </c>
      <c r="D490" s="40" t="s">
        <v>66</v>
      </c>
      <c r="E490" s="40" t="s">
        <v>454</v>
      </c>
      <c r="F490" s="40" t="s">
        <v>247</v>
      </c>
      <c r="G490" s="73">
        <f t="shared" si="123"/>
        <v>285250</v>
      </c>
      <c r="H490" s="73">
        <f>H491</f>
        <v>109500</v>
      </c>
      <c r="I490" s="73">
        <f>I491</f>
        <v>109500</v>
      </c>
    </row>
    <row r="491" spans="1:9" ht="36" customHeight="1" x14ac:dyDescent="0.2">
      <c r="A491" s="65" t="s">
        <v>229</v>
      </c>
      <c r="B491" s="122" t="s">
        <v>17</v>
      </c>
      <c r="C491" s="40" t="s">
        <v>20</v>
      </c>
      <c r="D491" s="40" t="s">
        <v>66</v>
      </c>
      <c r="E491" s="40" t="s">
        <v>454</v>
      </c>
      <c r="F491" s="40" t="s">
        <v>130</v>
      </c>
      <c r="G491" s="73">
        <v>285250</v>
      </c>
      <c r="H491" s="73">
        <v>109500</v>
      </c>
      <c r="I491" s="73">
        <v>109500</v>
      </c>
    </row>
    <row r="492" spans="1:9" ht="33" customHeight="1" x14ac:dyDescent="0.2">
      <c r="A492" s="63" t="s">
        <v>254</v>
      </c>
      <c r="B492" s="82" t="s">
        <v>17</v>
      </c>
      <c r="C492" s="40" t="s">
        <v>20</v>
      </c>
      <c r="D492" s="40" t="s">
        <v>66</v>
      </c>
      <c r="E492" s="40" t="s">
        <v>284</v>
      </c>
      <c r="F492" s="40"/>
      <c r="G492" s="73">
        <f>G493</f>
        <v>33213498.359999999</v>
      </c>
      <c r="H492" s="73">
        <f>H493</f>
        <v>30282174.719999999</v>
      </c>
      <c r="I492" s="73">
        <f>I493</f>
        <v>30450792.600000001</v>
      </c>
    </row>
    <row r="493" spans="1:9" ht="33.75" customHeight="1" x14ac:dyDescent="0.2">
      <c r="A493" s="65" t="s">
        <v>84</v>
      </c>
      <c r="B493" s="82" t="s">
        <v>17</v>
      </c>
      <c r="C493" s="40" t="s">
        <v>20</v>
      </c>
      <c r="D493" s="40" t="s">
        <v>66</v>
      </c>
      <c r="E493" s="40" t="s">
        <v>285</v>
      </c>
      <c r="F493" s="40"/>
      <c r="G493" s="73">
        <f>G494+G499+G503</f>
        <v>33213498.359999999</v>
      </c>
      <c r="H493" s="73">
        <f>H494+H499+H503</f>
        <v>30282174.719999999</v>
      </c>
      <c r="I493" s="73">
        <f>I494+I499+I503</f>
        <v>30450792.600000001</v>
      </c>
    </row>
    <row r="494" spans="1:9" ht="51" customHeight="1" x14ac:dyDescent="0.2">
      <c r="A494" s="65" t="s">
        <v>243</v>
      </c>
      <c r="B494" s="82" t="s">
        <v>17</v>
      </c>
      <c r="C494" s="40" t="s">
        <v>20</v>
      </c>
      <c r="D494" s="40" t="s">
        <v>66</v>
      </c>
      <c r="E494" s="40" t="s">
        <v>285</v>
      </c>
      <c r="F494" s="40" t="s">
        <v>245</v>
      </c>
      <c r="G494" s="73">
        <f>G495</f>
        <v>17022747.629999999</v>
      </c>
      <c r="H494" s="73">
        <f>H495</f>
        <v>17022747.629999999</v>
      </c>
      <c r="I494" s="73">
        <f>I495</f>
        <v>17191365.510000002</v>
      </c>
    </row>
    <row r="495" spans="1:9" ht="19.5" customHeight="1" x14ac:dyDescent="0.2">
      <c r="A495" s="23" t="s">
        <v>13</v>
      </c>
      <c r="B495" s="82" t="s">
        <v>17</v>
      </c>
      <c r="C495" s="40" t="s">
        <v>20</v>
      </c>
      <c r="D495" s="40" t="s">
        <v>66</v>
      </c>
      <c r="E495" s="40" t="s">
        <v>285</v>
      </c>
      <c r="F495" s="40" t="s">
        <v>12</v>
      </c>
      <c r="G495" s="73">
        <f>G496+G497+G498</f>
        <v>17022747.629999999</v>
      </c>
      <c r="H495" s="73">
        <f>H496+H497+H498</f>
        <v>17022747.629999999</v>
      </c>
      <c r="I495" s="73">
        <f>I496+I497+I498</f>
        <v>17191365.510000002</v>
      </c>
    </row>
    <row r="496" spans="1:9" ht="18.75" customHeight="1" x14ac:dyDescent="0.2">
      <c r="A496" s="23" t="s">
        <v>231</v>
      </c>
      <c r="B496" s="82" t="s">
        <v>17</v>
      </c>
      <c r="C496" s="40" t="s">
        <v>20</v>
      </c>
      <c r="D496" s="40" t="s">
        <v>66</v>
      </c>
      <c r="E496" s="40" t="s">
        <v>285</v>
      </c>
      <c r="F496" s="40" t="s">
        <v>255</v>
      </c>
      <c r="G496" s="73">
        <v>12950681.74</v>
      </c>
      <c r="H496" s="73">
        <v>12950681.74</v>
      </c>
      <c r="I496" s="73">
        <v>13080188.560000001</v>
      </c>
    </row>
    <row r="497" spans="1:9" ht="32.25" customHeight="1" x14ac:dyDescent="0.2">
      <c r="A497" s="65" t="s">
        <v>256</v>
      </c>
      <c r="B497" s="82" t="s">
        <v>17</v>
      </c>
      <c r="C497" s="40" t="s">
        <v>20</v>
      </c>
      <c r="D497" s="40" t="s">
        <v>66</v>
      </c>
      <c r="E497" s="40" t="s">
        <v>285</v>
      </c>
      <c r="F497" s="40" t="s">
        <v>11</v>
      </c>
      <c r="G497" s="73">
        <v>160960</v>
      </c>
      <c r="H497" s="73">
        <v>160960</v>
      </c>
      <c r="I497" s="73">
        <v>160960</v>
      </c>
    </row>
    <row r="498" spans="1:9" ht="48.75" customHeight="1" x14ac:dyDescent="0.2">
      <c r="A498" s="65" t="s">
        <v>192</v>
      </c>
      <c r="B498" s="82" t="s">
        <v>17</v>
      </c>
      <c r="C498" s="40" t="s">
        <v>20</v>
      </c>
      <c r="D498" s="40" t="s">
        <v>66</v>
      </c>
      <c r="E498" s="40" t="s">
        <v>285</v>
      </c>
      <c r="F498" s="40" t="s">
        <v>257</v>
      </c>
      <c r="G498" s="73">
        <v>3911105.89</v>
      </c>
      <c r="H498" s="73">
        <v>3911105.89</v>
      </c>
      <c r="I498" s="73">
        <v>3950216.95</v>
      </c>
    </row>
    <row r="499" spans="1:9" ht="32.25" customHeight="1" x14ac:dyDescent="0.2">
      <c r="A499" s="65" t="s">
        <v>240</v>
      </c>
      <c r="B499" s="82" t="s">
        <v>17</v>
      </c>
      <c r="C499" s="40" t="s">
        <v>20</v>
      </c>
      <c r="D499" s="40" t="s">
        <v>66</v>
      </c>
      <c r="E499" s="40" t="s">
        <v>285</v>
      </c>
      <c r="F499" s="69" t="s">
        <v>246</v>
      </c>
      <c r="G499" s="44">
        <f>G500</f>
        <v>16118620.73</v>
      </c>
      <c r="H499" s="44">
        <f>H500</f>
        <v>13187021.09</v>
      </c>
      <c r="I499" s="44">
        <f>I500</f>
        <v>13187021.09</v>
      </c>
    </row>
    <row r="500" spans="1:9" ht="33.75" customHeight="1" x14ac:dyDescent="0.2">
      <c r="A500" s="65" t="s">
        <v>253</v>
      </c>
      <c r="B500" s="82" t="s">
        <v>17</v>
      </c>
      <c r="C500" s="40" t="s">
        <v>20</v>
      </c>
      <c r="D500" s="40" t="s">
        <v>66</v>
      </c>
      <c r="E500" s="40" t="s">
        <v>285</v>
      </c>
      <c r="F500" s="69" t="s">
        <v>81</v>
      </c>
      <c r="G500" s="44">
        <f>G501+G502</f>
        <v>16118620.73</v>
      </c>
      <c r="H500" s="44">
        <f t="shared" ref="H500" si="125">H501+H502</f>
        <v>13187021.09</v>
      </c>
      <c r="I500" s="44">
        <f t="shared" ref="I500" si="126">I501+I502</f>
        <v>13187021.09</v>
      </c>
    </row>
    <row r="501" spans="1:9" ht="12.75" customHeight="1" x14ac:dyDescent="0.2">
      <c r="A501" s="65" t="s">
        <v>228</v>
      </c>
      <c r="B501" s="82" t="s">
        <v>17</v>
      </c>
      <c r="C501" s="40" t="s">
        <v>20</v>
      </c>
      <c r="D501" s="40" t="s">
        <v>66</v>
      </c>
      <c r="E501" s="40" t="s">
        <v>285</v>
      </c>
      <c r="F501" s="69" t="s">
        <v>80</v>
      </c>
      <c r="G501" s="44">
        <v>6018334</v>
      </c>
      <c r="H501" s="44">
        <v>6018334</v>
      </c>
      <c r="I501" s="44">
        <v>6018334</v>
      </c>
    </row>
    <row r="502" spans="1:9" ht="12.75" customHeight="1" x14ac:dyDescent="0.2">
      <c r="A502" s="65" t="s">
        <v>239</v>
      </c>
      <c r="B502" s="82" t="s">
        <v>17</v>
      </c>
      <c r="C502" s="40" t="s">
        <v>20</v>
      </c>
      <c r="D502" s="40" t="s">
        <v>66</v>
      </c>
      <c r="E502" s="40" t="s">
        <v>285</v>
      </c>
      <c r="F502" s="69" t="s">
        <v>258</v>
      </c>
      <c r="G502" s="44">
        <v>10100286.73</v>
      </c>
      <c r="H502" s="44">
        <v>7168687.0899999999</v>
      </c>
      <c r="I502" s="44">
        <v>7168687.0899999999</v>
      </c>
    </row>
    <row r="503" spans="1:9" ht="12.75" customHeight="1" x14ac:dyDescent="0.2">
      <c r="A503" s="85" t="s">
        <v>104</v>
      </c>
      <c r="B503" s="82" t="s">
        <v>17</v>
      </c>
      <c r="C503" s="40" t="s">
        <v>20</v>
      </c>
      <c r="D503" s="40" t="s">
        <v>66</v>
      </c>
      <c r="E503" s="40" t="s">
        <v>285</v>
      </c>
      <c r="F503" s="69" t="s">
        <v>103</v>
      </c>
      <c r="G503" s="44">
        <f>G504</f>
        <v>72130</v>
      </c>
      <c r="H503" s="44">
        <f>H504</f>
        <v>72406</v>
      </c>
      <c r="I503" s="44">
        <f>I504</f>
        <v>72406</v>
      </c>
    </row>
    <row r="504" spans="1:9" ht="12.75" customHeight="1" x14ac:dyDescent="0.2">
      <c r="A504" s="45" t="s">
        <v>14</v>
      </c>
      <c r="B504" s="82" t="s">
        <v>17</v>
      </c>
      <c r="C504" s="40" t="s">
        <v>20</v>
      </c>
      <c r="D504" s="40" t="s">
        <v>66</v>
      </c>
      <c r="E504" s="40" t="s">
        <v>285</v>
      </c>
      <c r="F504" s="69" t="s">
        <v>259</v>
      </c>
      <c r="G504" s="44">
        <v>72130</v>
      </c>
      <c r="H504" s="44">
        <v>72406</v>
      </c>
      <c r="I504" s="44">
        <v>72406</v>
      </c>
    </row>
    <row r="505" spans="1:9" ht="41.25" customHeight="1" x14ac:dyDescent="0.2">
      <c r="A505" s="104" t="s">
        <v>317</v>
      </c>
      <c r="B505" s="82" t="s">
        <v>17</v>
      </c>
      <c r="C505" s="40" t="s">
        <v>20</v>
      </c>
      <c r="D505" s="40" t="s">
        <v>66</v>
      </c>
      <c r="E505" s="40" t="s">
        <v>315</v>
      </c>
      <c r="F505" s="40"/>
      <c r="G505" s="73">
        <f>G507+G509</f>
        <v>85000</v>
      </c>
      <c r="H505" s="73">
        <f>H507+H509</f>
        <v>85000</v>
      </c>
      <c r="I505" s="73">
        <f>I507+I509</f>
        <v>85000</v>
      </c>
    </row>
    <row r="506" spans="1:9" ht="33.75" customHeight="1" x14ac:dyDescent="0.2">
      <c r="A506" s="65" t="s">
        <v>318</v>
      </c>
      <c r="B506" s="82" t="s">
        <v>17</v>
      </c>
      <c r="C506" s="40" t="s">
        <v>20</v>
      </c>
      <c r="D506" s="40" t="s">
        <v>66</v>
      </c>
      <c r="E506" s="40" t="s">
        <v>316</v>
      </c>
      <c r="F506" s="40"/>
      <c r="G506" s="73">
        <f t="shared" ref="G506:I507" si="127">G507</f>
        <v>75000</v>
      </c>
      <c r="H506" s="73">
        <f t="shared" si="127"/>
        <v>75000</v>
      </c>
      <c r="I506" s="44">
        <f t="shared" si="127"/>
        <v>75000</v>
      </c>
    </row>
    <row r="507" spans="1:9" ht="15.75" customHeight="1" x14ac:dyDescent="0.2">
      <c r="A507" s="85" t="s">
        <v>104</v>
      </c>
      <c r="B507" s="82" t="s">
        <v>17</v>
      </c>
      <c r="C507" s="40" t="s">
        <v>20</v>
      </c>
      <c r="D507" s="40" t="s">
        <v>66</v>
      </c>
      <c r="E507" s="40" t="s">
        <v>316</v>
      </c>
      <c r="F507" s="69" t="s">
        <v>103</v>
      </c>
      <c r="G507" s="44">
        <f t="shared" si="127"/>
        <v>75000</v>
      </c>
      <c r="H507" s="44">
        <f t="shared" si="127"/>
        <v>75000</v>
      </c>
      <c r="I507" s="44">
        <f t="shared" si="127"/>
        <v>75000</v>
      </c>
    </row>
    <row r="508" spans="1:9" ht="15.75" customHeight="1" x14ac:dyDescent="0.2">
      <c r="A508" s="45" t="s">
        <v>14</v>
      </c>
      <c r="B508" s="82" t="s">
        <v>17</v>
      </c>
      <c r="C508" s="40" t="s">
        <v>20</v>
      </c>
      <c r="D508" s="40" t="s">
        <v>66</v>
      </c>
      <c r="E508" s="40" t="s">
        <v>316</v>
      </c>
      <c r="F508" s="69" t="s">
        <v>259</v>
      </c>
      <c r="G508" s="44">
        <v>75000</v>
      </c>
      <c r="H508" s="44">
        <v>75000</v>
      </c>
      <c r="I508" s="44">
        <v>75000</v>
      </c>
    </row>
    <row r="509" spans="1:9" ht="148.5" customHeight="1" x14ac:dyDescent="0.2">
      <c r="A509" s="65" t="s">
        <v>406</v>
      </c>
      <c r="B509" s="82" t="s">
        <v>17</v>
      </c>
      <c r="C509" s="40" t="s">
        <v>20</v>
      </c>
      <c r="D509" s="40" t="s">
        <v>66</v>
      </c>
      <c r="E509" s="83" t="s">
        <v>386</v>
      </c>
      <c r="F509" s="40"/>
      <c r="G509" s="25">
        <f t="shared" ref="G509:I510" si="128">G510</f>
        <v>10000</v>
      </c>
      <c r="H509" s="25">
        <f t="shared" si="128"/>
        <v>10000</v>
      </c>
      <c r="I509" s="44">
        <f t="shared" si="128"/>
        <v>10000</v>
      </c>
    </row>
    <row r="510" spans="1:9" ht="12.75" customHeight="1" x14ac:dyDescent="0.2">
      <c r="A510" s="65" t="s">
        <v>248</v>
      </c>
      <c r="B510" s="82" t="s">
        <v>17</v>
      </c>
      <c r="C510" s="40" t="s">
        <v>20</v>
      </c>
      <c r="D510" s="40" t="s">
        <v>66</v>
      </c>
      <c r="E510" s="83" t="s">
        <v>386</v>
      </c>
      <c r="F510" s="40" t="s">
        <v>250</v>
      </c>
      <c r="G510" s="25">
        <f t="shared" si="128"/>
        <v>10000</v>
      </c>
      <c r="H510" s="25">
        <f t="shared" si="128"/>
        <v>10000</v>
      </c>
      <c r="I510" s="44">
        <f t="shared" si="128"/>
        <v>10000</v>
      </c>
    </row>
    <row r="511" spans="1:9" ht="34.5" customHeight="1" x14ac:dyDescent="0.2">
      <c r="A511" s="65" t="s">
        <v>388</v>
      </c>
      <c r="B511" s="82" t="s">
        <v>17</v>
      </c>
      <c r="C511" s="40" t="s">
        <v>20</v>
      </c>
      <c r="D511" s="40" t="s">
        <v>66</v>
      </c>
      <c r="E511" s="83" t="s">
        <v>386</v>
      </c>
      <c r="F511" s="40" t="s">
        <v>387</v>
      </c>
      <c r="G511" s="73">
        <v>10000</v>
      </c>
      <c r="H511" s="73">
        <v>10000</v>
      </c>
      <c r="I511" s="73">
        <v>10000</v>
      </c>
    </row>
    <row r="512" spans="1:9" ht="12" customHeight="1" x14ac:dyDescent="0.2">
      <c r="A512" s="65"/>
      <c r="B512" s="82"/>
      <c r="C512" s="40"/>
      <c r="D512" s="40"/>
      <c r="E512" s="83"/>
      <c r="F512" s="69"/>
      <c r="G512" s="25"/>
      <c r="H512" s="25"/>
      <c r="I512" s="73"/>
    </row>
    <row r="513" spans="1:9" s="10" customFormat="1" ht="19.5" customHeight="1" x14ac:dyDescent="0.2">
      <c r="A513" s="26" t="s">
        <v>67</v>
      </c>
      <c r="B513" s="27" t="s">
        <v>17</v>
      </c>
      <c r="C513" s="112" t="s">
        <v>25</v>
      </c>
      <c r="D513" s="32" t="s">
        <v>279</v>
      </c>
      <c r="E513" s="32"/>
      <c r="F513" s="33"/>
      <c r="G513" s="29">
        <f t="shared" ref="G513:I514" si="129">SUM(G514)</f>
        <v>3428097.4962999998</v>
      </c>
      <c r="H513" s="29">
        <f t="shared" si="129"/>
        <v>3746437.5000800001</v>
      </c>
      <c r="I513" s="29">
        <f t="shared" si="129"/>
        <v>3884554.9953800002</v>
      </c>
    </row>
    <row r="514" spans="1:9" ht="23.25" customHeight="1" x14ac:dyDescent="0.2">
      <c r="A514" s="26" t="s">
        <v>68</v>
      </c>
      <c r="B514" s="39" t="s">
        <v>17</v>
      </c>
      <c r="C514" s="103" t="s">
        <v>25</v>
      </c>
      <c r="D514" s="41" t="s">
        <v>27</v>
      </c>
      <c r="E514" s="40"/>
      <c r="F514" s="56"/>
      <c r="G514" s="25">
        <f t="shared" si="129"/>
        <v>3428097.4962999998</v>
      </c>
      <c r="H514" s="25">
        <f t="shared" si="129"/>
        <v>3746437.5000800001</v>
      </c>
      <c r="I514" s="25">
        <f t="shared" si="129"/>
        <v>3884554.9953800002</v>
      </c>
    </row>
    <row r="515" spans="1:9" ht="36.75" customHeight="1" x14ac:dyDescent="0.2">
      <c r="A515" s="124" t="s">
        <v>152</v>
      </c>
      <c r="B515" s="42" t="s">
        <v>17</v>
      </c>
      <c r="C515" s="103" t="s">
        <v>25</v>
      </c>
      <c r="D515" s="40" t="s">
        <v>27</v>
      </c>
      <c r="E515" s="55" t="s">
        <v>151</v>
      </c>
      <c r="F515" s="40"/>
      <c r="G515" s="25">
        <f>G516</f>
        <v>3428097.4962999998</v>
      </c>
      <c r="H515" s="25">
        <f>H516</f>
        <v>3746437.5000800001</v>
      </c>
      <c r="I515" s="25">
        <f>I516</f>
        <v>3884554.9953800002</v>
      </c>
    </row>
    <row r="516" spans="1:9" ht="75.75" customHeight="1" x14ac:dyDescent="0.2">
      <c r="A516" s="125" t="s">
        <v>446</v>
      </c>
      <c r="B516" s="42" t="s">
        <v>17</v>
      </c>
      <c r="C516" s="40" t="s">
        <v>25</v>
      </c>
      <c r="D516" s="40" t="s">
        <v>27</v>
      </c>
      <c r="E516" s="55" t="s">
        <v>422</v>
      </c>
      <c r="F516" s="40"/>
      <c r="G516" s="25">
        <f>G517+G522</f>
        <v>3428097.4962999998</v>
      </c>
      <c r="H516" s="25">
        <f>H517+H522</f>
        <v>3746437.5000800001</v>
      </c>
      <c r="I516" s="25">
        <f>I517+I522</f>
        <v>3884554.9953800002</v>
      </c>
    </row>
    <row r="517" spans="1:9" ht="74.25" customHeight="1" x14ac:dyDescent="0.2">
      <c r="A517" s="65" t="s">
        <v>243</v>
      </c>
      <c r="B517" s="39" t="s">
        <v>17</v>
      </c>
      <c r="C517" s="40" t="s">
        <v>25</v>
      </c>
      <c r="D517" s="40" t="s">
        <v>27</v>
      </c>
      <c r="E517" s="55" t="s">
        <v>422</v>
      </c>
      <c r="F517" s="39">
        <v>100</v>
      </c>
      <c r="G517" s="25">
        <f>G518</f>
        <v>3183599.9962999998</v>
      </c>
      <c r="H517" s="25">
        <f>H518</f>
        <v>3501940.0000800001</v>
      </c>
      <c r="I517" s="25">
        <f>I518</f>
        <v>3640055.9953800002</v>
      </c>
    </row>
    <row r="518" spans="1:9" ht="32.25" customHeight="1" x14ac:dyDescent="0.2">
      <c r="A518" s="65" t="s">
        <v>83</v>
      </c>
      <c r="B518" s="39" t="s">
        <v>17</v>
      </c>
      <c r="C518" s="40" t="s">
        <v>25</v>
      </c>
      <c r="D518" s="40" t="s">
        <v>27</v>
      </c>
      <c r="E518" s="55" t="s">
        <v>422</v>
      </c>
      <c r="F518" s="39">
        <v>120</v>
      </c>
      <c r="G518" s="25">
        <f>G519+G521+G520</f>
        <v>3183599.9962999998</v>
      </c>
      <c r="H518" s="25">
        <f>H519+H521+H520</f>
        <v>3501940.0000800001</v>
      </c>
      <c r="I518" s="25">
        <f>I519+I521+I520</f>
        <v>3640055.9953800002</v>
      </c>
    </row>
    <row r="519" spans="1:9" ht="33" customHeight="1" x14ac:dyDescent="0.2">
      <c r="A519" s="65" t="s">
        <v>185</v>
      </c>
      <c r="B519" s="39" t="s">
        <v>17</v>
      </c>
      <c r="C519" s="40" t="s">
        <v>25</v>
      </c>
      <c r="D519" s="40" t="s">
        <v>27</v>
      </c>
      <c r="E519" s="55" t="s">
        <v>422</v>
      </c>
      <c r="F519" s="39">
        <v>121</v>
      </c>
      <c r="G519" s="25">
        <v>2332757.29</v>
      </c>
      <c r="H519" s="25">
        <v>2577258.06</v>
      </c>
      <c r="I519" s="25">
        <v>2683337.9300000002</v>
      </c>
    </row>
    <row r="520" spans="1:9" ht="39.75" customHeight="1" x14ac:dyDescent="0.2">
      <c r="A520" s="65" t="s">
        <v>105</v>
      </c>
      <c r="B520" s="39" t="s">
        <v>17</v>
      </c>
      <c r="C520" s="40" t="s">
        <v>25</v>
      </c>
      <c r="D520" s="40" t="s">
        <v>27</v>
      </c>
      <c r="E520" s="55" t="s">
        <v>422</v>
      </c>
      <c r="F520" s="39">
        <v>122</v>
      </c>
      <c r="G520" s="25">
        <v>146350</v>
      </c>
      <c r="H520" s="25">
        <v>146350</v>
      </c>
      <c r="I520" s="25">
        <v>146350</v>
      </c>
    </row>
    <row r="521" spans="1:9" ht="49.5" customHeight="1" x14ac:dyDescent="0.2">
      <c r="A521" s="65" t="s">
        <v>146</v>
      </c>
      <c r="B521" s="39" t="s">
        <v>17</v>
      </c>
      <c r="C521" s="40" t="s">
        <v>25</v>
      </c>
      <c r="D521" s="40" t="s">
        <v>27</v>
      </c>
      <c r="E521" s="55" t="s">
        <v>422</v>
      </c>
      <c r="F521" s="39">
        <v>129</v>
      </c>
      <c r="G521" s="25">
        <v>704492.70629999996</v>
      </c>
      <c r="H521" s="25">
        <v>778331.94007999997</v>
      </c>
      <c r="I521" s="25">
        <v>810368.06537999993</v>
      </c>
    </row>
    <row r="522" spans="1:9" ht="37.5" customHeight="1" x14ac:dyDescent="0.2">
      <c r="A522" s="65" t="s">
        <v>240</v>
      </c>
      <c r="B522" s="39" t="s">
        <v>17</v>
      </c>
      <c r="C522" s="40" t="s">
        <v>25</v>
      </c>
      <c r="D522" s="40" t="s">
        <v>27</v>
      </c>
      <c r="E522" s="55" t="s">
        <v>422</v>
      </c>
      <c r="F522" s="39">
        <v>200</v>
      </c>
      <c r="G522" s="25">
        <f t="shared" ref="G522:I523" si="130">G523</f>
        <v>244497.5</v>
      </c>
      <c r="H522" s="25">
        <f t="shared" si="130"/>
        <v>244497.5</v>
      </c>
      <c r="I522" s="25">
        <f t="shared" si="130"/>
        <v>244499</v>
      </c>
    </row>
    <row r="523" spans="1:9" ht="36.75" customHeight="1" x14ac:dyDescent="0.2">
      <c r="A523" s="65" t="s">
        <v>82</v>
      </c>
      <c r="B523" s="39" t="s">
        <v>17</v>
      </c>
      <c r="C523" s="40" t="s">
        <v>25</v>
      </c>
      <c r="D523" s="40" t="s">
        <v>27</v>
      </c>
      <c r="E523" s="55" t="s">
        <v>422</v>
      </c>
      <c r="F523" s="39">
        <v>240</v>
      </c>
      <c r="G523" s="25">
        <f t="shared" si="130"/>
        <v>244497.5</v>
      </c>
      <c r="H523" s="25">
        <f t="shared" si="130"/>
        <v>244497.5</v>
      </c>
      <c r="I523" s="25">
        <f t="shared" si="130"/>
        <v>244499</v>
      </c>
    </row>
    <row r="524" spans="1:9" ht="21" customHeight="1" x14ac:dyDescent="0.2">
      <c r="A524" s="65" t="s">
        <v>228</v>
      </c>
      <c r="B524" s="39" t="s">
        <v>17</v>
      </c>
      <c r="C524" s="40" t="s">
        <v>25</v>
      </c>
      <c r="D524" s="40" t="s">
        <v>27</v>
      </c>
      <c r="E524" s="55" t="s">
        <v>422</v>
      </c>
      <c r="F524" s="39">
        <v>244</v>
      </c>
      <c r="G524" s="25">
        <v>244497.5</v>
      </c>
      <c r="H524" s="25">
        <v>244497.5</v>
      </c>
      <c r="I524" s="25">
        <v>244499</v>
      </c>
    </row>
    <row r="525" spans="1:9" ht="3.75" customHeight="1" x14ac:dyDescent="0.2">
      <c r="A525" s="125"/>
      <c r="B525" s="39"/>
      <c r="C525" s="103"/>
      <c r="D525" s="40"/>
      <c r="E525" s="55"/>
      <c r="F525" s="40"/>
      <c r="G525" s="25"/>
      <c r="H525" s="25"/>
      <c r="I525" s="25"/>
    </row>
    <row r="526" spans="1:9" s="10" customFormat="1" ht="25.5" customHeight="1" x14ac:dyDescent="0.2">
      <c r="A526" s="26" t="s">
        <v>101</v>
      </c>
      <c r="B526" s="32" t="s">
        <v>17</v>
      </c>
      <c r="C526" s="32" t="s">
        <v>27</v>
      </c>
      <c r="D526" s="32"/>
      <c r="E526" s="92"/>
      <c r="F526" s="32"/>
      <c r="G526" s="29">
        <f>G527+G534</f>
        <v>9846825.1899999995</v>
      </c>
      <c r="H526" s="29">
        <f>H527+H534</f>
        <v>17374719.859999999</v>
      </c>
      <c r="I526" s="29">
        <f>I527+I534</f>
        <v>28028135.030000001</v>
      </c>
    </row>
    <row r="527" spans="1:9" ht="17.25" customHeight="1" x14ac:dyDescent="0.2">
      <c r="A527" s="26" t="s">
        <v>272</v>
      </c>
      <c r="B527" s="40" t="s">
        <v>17</v>
      </c>
      <c r="C527" s="40" t="s">
        <v>27</v>
      </c>
      <c r="D527" s="40" t="s">
        <v>23</v>
      </c>
      <c r="E527" s="83"/>
      <c r="F527" s="40"/>
      <c r="G527" s="25">
        <f t="shared" ref="G527:I528" si="131">G528</f>
        <v>105000</v>
      </c>
      <c r="H527" s="25">
        <f t="shared" ref="H527:H529" si="132">H528</f>
        <v>105000</v>
      </c>
      <c r="I527" s="25">
        <f t="shared" si="131"/>
        <v>105000</v>
      </c>
    </row>
    <row r="528" spans="1:9" ht="107.25" customHeight="1" x14ac:dyDescent="0.2">
      <c r="A528" s="111" t="s">
        <v>303</v>
      </c>
      <c r="B528" s="40" t="s">
        <v>17</v>
      </c>
      <c r="C528" s="40" t="s">
        <v>27</v>
      </c>
      <c r="D528" s="40" t="s">
        <v>23</v>
      </c>
      <c r="E528" s="83" t="s">
        <v>153</v>
      </c>
      <c r="F528" s="40"/>
      <c r="G528" s="25">
        <f t="shared" si="131"/>
        <v>105000</v>
      </c>
      <c r="H528" s="25">
        <f t="shared" si="132"/>
        <v>105000</v>
      </c>
      <c r="I528" s="25">
        <f t="shared" si="131"/>
        <v>105000</v>
      </c>
    </row>
    <row r="529" spans="1:9" ht="33" customHeight="1" x14ac:dyDescent="0.2">
      <c r="A529" s="65" t="s">
        <v>345</v>
      </c>
      <c r="B529" s="40" t="s">
        <v>17</v>
      </c>
      <c r="C529" s="40" t="s">
        <v>27</v>
      </c>
      <c r="D529" s="40" t="s">
        <v>23</v>
      </c>
      <c r="E529" s="83" t="s">
        <v>223</v>
      </c>
      <c r="F529" s="40"/>
      <c r="G529" s="25">
        <f>G530</f>
        <v>105000</v>
      </c>
      <c r="H529" s="25">
        <f t="shared" si="132"/>
        <v>105000</v>
      </c>
      <c r="I529" s="25">
        <f>I530</f>
        <v>105000</v>
      </c>
    </row>
    <row r="530" spans="1:9" ht="47.25" customHeight="1" x14ac:dyDescent="0.2">
      <c r="A530" s="63" t="s">
        <v>119</v>
      </c>
      <c r="B530" s="40" t="s">
        <v>17</v>
      </c>
      <c r="C530" s="40" t="s">
        <v>27</v>
      </c>
      <c r="D530" s="40" t="s">
        <v>23</v>
      </c>
      <c r="E530" s="83" t="s">
        <v>224</v>
      </c>
      <c r="F530" s="40"/>
      <c r="G530" s="25">
        <f>G532</f>
        <v>105000</v>
      </c>
      <c r="H530" s="25">
        <f>H532</f>
        <v>105000</v>
      </c>
      <c r="I530" s="25">
        <f>I532</f>
        <v>105000</v>
      </c>
    </row>
    <row r="531" spans="1:9" ht="33" customHeight="1" x14ac:dyDescent="0.2">
      <c r="A531" s="65" t="s">
        <v>240</v>
      </c>
      <c r="B531" s="40" t="s">
        <v>17</v>
      </c>
      <c r="C531" s="40" t="s">
        <v>27</v>
      </c>
      <c r="D531" s="40" t="s">
        <v>23</v>
      </c>
      <c r="E531" s="83" t="s">
        <v>224</v>
      </c>
      <c r="F531" s="40" t="s">
        <v>246</v>
      </c>
      <c r="G531" s="25">
        <f t="shared" ref="G531:I532" si="133">G532</f>
        <v>105000</v>
      </c>
      <c r="H531" s="25">
        <f t="shared" si="133"/>
        <v>105000</v>
      </c>
      <c r="I531" s="25">
        <f t="shared" si="133"/>
        <v>105000</v>
      </c>
    </row>
    <row r="532" spans="1:9" ht="34.5" customHeight="1" x14ac:dyDescent="0.2">
      <c r="A532" s="65" t="s">
        <v>82</v>
      </c>
      <c r="B532" s="40" t="s">
        <v>17</v>
      </c>
      <c r="C532" s="40" t="s">
        <v>27</v>
      </c>
      <c r="D532" s="40" t="s">
        <v>23</v>
      </c>
      <c r="E532" s="83" t="s">
        <v>224</v>
      </c>
      <c r="F532" s="40" t="s">
        <v>81</v>
      </c>
      <c r="G532" s="25">
        <f t="shared" si="133"/>
        <v>105000</v>
      </c>
      <c r="H532" s="25">
        <f t="shared" si="133"/>
        <v>105000</v>
      </c>
      <c r="I532" s="25">
        <f t="shared" si="133"/>
        <v>105000</v>
      </c>
    </row>
    <row r="533" spans="1:9" ht="22.5" customHeight="1" x14ac:dyDescent="0.2">
      <c r="A533" s="65" t="s">
        <v>227</v>
      </c>
      <c r="B533" s="40" t="s">
        <v>17</v>
      </c>
      <c r="C533" s="40" t="s">
        <v>27</v>
      </c>
      <c r="D533" s="40" t="s">
        <v>23</v>
      </c>
      <c r="E533" s="83" t="s">
        <v>224</v>
      </c>
      <c r="F533" s="40" t="s">
        <v>80</v>
      </c>
      <c r="G533" s="25">
        <v>105000</v>
      </c>
      <c r="H533" s="25">
        <v>105000</v>
      </c>
      <c r="I533" s="25">
        <v>105000</v>
      </c>
    </row>
    <row r="534" spans="1:9" ht="47.25" customHeight="1" x14ac:dyDescent="0.2">
      <c r="A534" s="109" t="s">
        <v>273</v>
      </c>
      <c r="B534" s="40" t="s">
        <v>17</v>
      </c>
      <c r="C534" s="40" t="s">
        <v>27</v>
      </c>
      <c r="D534" s="40" t="s">
        <v>53</v>
      </c>
      <c r="E534" s="83"/>
      <c r="F534" s="40"/>
      <c r="G534" s="25">
        <f>G535+G551</f>
        <v>9741825.1899999995</v>
      </c>
      <c r="H534" s="25">
        <f>H535+H551</f>
        <v>17269719.859999999</v>
      </c>
      <c r="I534" s="25">
        <f>I535+I551</f>
        <v>27923135.030000001</v>
      </c>
    </row>
    <row r="535" spans="1:9" ht="96.75" customHeight="1" x14ac:dyDescent="0.2">
      <c r="A535" s="111" t="s">
        <v>303</v>
      </c>
      <c r="B535" s="40" t="s">
        <v>17</v>
      </c>
      <c r="C535" s="40" t="s">
        <v>27</v>
      </c>
      <c r="D535" s="40" t="s">
        <v>53</v>
      </c>
      <c r="E535" s="83" t="s">
        <v>153</v>
      </c>
      <c r="F535" s="40"/>
      <c r="G535" s="25">
        <f>G541+G546+G536</f>
        <v>2583907.33</v>
      </c>
      <c r="H535" s="25">
        <f>H541+H546+H536</f>
        <v>10111802</v>
      </c>
      <c r="I535" s="25">
        <f>I541+I546+I536</f>
        <v>20695000</v>
      </c>
    </row>
    <row r="536" spans="1:9" ht="25.5" customHeight="1" x14ac:dyDescent="0.2">
      <c r="A536" s="85" t="s">
        <v>346</v>
      </c>
      <c r="B536" s="40" t="s">
        <v>17</v>
      </c>
      <c r="C536" s="40" t="s">
        <v>27</v>
      </c>
      <c r="D536" s="40" t="s">
        <v>53</v>
      </c>
      <c r="E536" s="83" t="s">
        <v>201</v>
      </c>
      <c r="F536" s="40"/>
      <c r="G536" s="25">
        <f>G537</f>
        <v>890000</v>
      </c>
      <c r="H536" s="25">
        <f t="shared" ref="H536:I539" si="134">H537</f>
        <v>890000</v>
      </c>
      <c r="I536" s="25">
        <f t="shared" si="134"/>
        <v>890000</v>
      </c>
    </row>
    <row r="537" spans="1:9" ht="34.5" customHeight="1" x14ac:dyDescent="0.2">
      <c r="A537" s="111" t="s">
        <v>119</v>
      </c>
      <c r="B537" s="40" t="s">
        <v>17</v>
      </c>
      <c r="C537" s="40" t="s">
        <v>27</v>
      </c>
      <c r="D537" s="40" t="s">
        <v>53</v>
      </c>
      <c r="E537" s="83" t="s">
        <v>202</v>
      </c>
      <c r="F537" s="40"/>
      <c r="G537" s="25">
        <f>G539</f>
        <v>890000</v>
      </c>
      <c r="H537" s="25">
        <f>H539</f>
        <v>890000</v>
      </c>
      <c r="I537" s="25">
        <f>I539</f>
        <v>890000</v>
      </c>
    </row>
    <row r="538" spans="1:9" ht="30" customHeight="1" x14ac:dyDescent="0.2">
      <c r="A538" s="65" t="s">
        <v>240</v>
      </c>
      <c r="B538" s="40" t="s">
        <v>17</v>
      </c>
      <c r="C538" s="40" t="s">
        <v>27</v>
      </c>
      <c r="D538" s="40" t="s">
        <v>53</v>
      </c>
      <c r="E538" s="83" t="s">
        <v>202</v>
      </c>
      <c r="F538" s="40" t="s">
        <v>246</v>
      </c>
      <c r="G538" s="25">
        <f>G539</f>
        <v>890000</v>
      </c>
      <c r="H538" s="25">
        <f t="shared" si="134"/>
        <v>890000</v>
      </c>
      <c r="I538" s="25">
        <f t="shared" si="134"/>
        <v>890000</v>
      </c>
    </row>
    <row r="539" spans="1:9" ht="30.75" customHeight="1" x14ac:dyDescent="0.2">
      <c r="A539" s="65" t="s">
        <v>82</v>
      </c>
      <c r="B539" s="40" t="s">
        <v>17</v>
      </c>
      <c r="C539" s="40" t="s">
        <v>27</v>
      </c>
      <c r="D539" s="40" t="s">
        <v>53</v>
      </c>
      <c r="E539" s="83" t="s">
        <v>202</v>
      </c>
      <c r="F539" s="40" t="s">
        <v>81</v>
      </c>
      <c r="G539" s="25">
        <f>G540</f>
        <v>890000</v>
      </c>
      <c r="H539" s="25">
        <f t="shared" si="134"/>
        <v>890000</v>
      </c>
      <c r="I539" s="25">
        <f t="shared" si="134"/>
        <v>890000</v>
      </c>
    </row>
    <row r="540" spans="1:9" ht="19.5" customHeight="1" x14ac:dyDescent="0.2">
      <c r="A540" s="65" t="s">
        <v>227</v>
      </c>
      <c r="B540" s="40" t="s">
        <v>17</v>
      </c>
      <c r="C540" s="40" t="s">
        <v>27</v>
      </c>
      <c r="D540" s="40" t="s">
        <v>53</v>
      </c>
      <c r="E540" s="83" t="s">
        <v>202</v>
      </c>
      <c r="F540" s="40" t="s">
        <v>80</v>
      </c>
      <c r="G540" s="25">
        <v>890000</v>
      </c>
      <c r="H540" s="25">
        <v>890000</v>
      </c>
      <c r="I540" s="25">
        <v>890000</v>
      </c>
    </row>
    <row r="541" spans="1:9" ht="54.75" customHeight="1" x14ac:dyDescent="0.2">
      <c r="A541" s="85" t="s">
        <v>347</v>
      </c>
      <c r="B541" s="40" t="s">
        <v>17</v>
      </c>
      <c r="C541" s="40" t="s">
        <v>27</v>
      </c>
      <c r="D541" s="40" t="s">
        <v>53</v>
      </c>
      <c r="E541" s="83" t="s">
        <v>154</v>
      </c>
      <c r="F541" s="40"/>
      <c r="G541" s="25">
        <f>G542</f>
        <v>1588907.33</v>
      </c>
      <c r="H541" s="25">
        <f t="shared" ref="H541:I541" si="135">H542</f>
        <v>9116802</v>
      </c>
      <c r="I541" s="25">
        <f t="shared" si="135"/>
        <v>19700000</v>
      </c>
    </row>
    <row r="542" spans="1:9" ht="45.75" customHeight="1" x14ac:dyDescent="0.2">
      <c r="A542" s="63" t="s">
        <v>94</v>
      </c>
      <c r="B542" s="40" t="s">
        <v>17</v>
      </c>
      <c r="C542" s="40" t="s">
        <v>27</v>
      </c>
      <c r="D542" s="40" t="s">
        <v>53</v>
      </c>
      <c r="E542" s="69" t="s">
        <v>155</v>
      </c>
      <c r="F542" s="40"/>
      <c r="G542" s="25">
        <f>G543</f>
        <v>1588907.33</v>
      </c>
      <c r="H542" s="25">
        <f t="shared" ref="H542:I542" si="136">H543</f>
        <v>9116802</v>
      </c>
      <c r="I542" s="25">
        <f t="shared" si="136"/>
        <v>19700000</v>
      </c>
    </row>
    <row r="543" spans="1:9" ht="35.25" customHeight="1" x14ac:dyDescent="0.2">
      <c r="A543" s="65" t="s">
        <v>240</v>
      </c>
      <c r="B543" s="40" t="s">
        <v>17</v>
      </c>
      <c r="C543" s="40" t="s">
        <v>27</v>
      </c>
      <c r="D543" s="40" t="s">
        <v>53</v>
      </c>
      <c r="E543" s="69" t="s">
        <v>155</v>
      </c>
      <c r="F543" s="40" t="s">
        <v>246</v>
      </c>
      <c r="G543" s="25">
        <f t="shared" ref="G543:I544" si="137">G544</f>
        <v>1588907.33</v>
      </c>
      <c r="H543" s="25">
        <f t="shared" si="137"/>
        <v>9116802</v>
      </c>
      <c r="I543" s="25">
        <f t="shared" si="137"/>
        <v>19700000</v>
      </c>
    </row>
    <row r="544" spans="1:9" ht="39" customHeight="1" x14ac:dyDescent="0.2">
      <c r="A544" s="65" t="s">
        <v>82</v>
      </c>
      <c r="B544" s="40" t="s">
        <v>17</v>
      </c>
      <c r="C544" s="40" t="s">
        <v>27</v>
      </c>
      <c r="D544" s="40" t="s">
        <v>53</v>
      </c>
      <c r="E544" s="69" t="s">
        <v>155</v>
      </c>
      <c r="F544" s="40" t="s">
        <v>81</v>
      </c>
      <c r="G544" s="25">
        <f t="shared" si="137"/>
        <v>1588907.33</v>
      </c>
      <c r="H544" s="25">
        <f t="shared" si="137"/>
        <v>9116802</v>
      </c>
      <c r="I544" s="25">
        <f t="shared" si="137"/>
        <v>19700000</v>
      </c>
    </row>
    <row r="545" spans="1:9" ht="19.5" customHeight="1" x14ac:dyDescent="0.2">
      <c r="A545" s="65" t="s">
        <v>227</v>
      </c>
      <c r="B545" s="40" t="s">
        <v>17</v>
      </c>
      <c r="C545" s="40" t="s">
        <v>27</v>
      </c>
      <c r="D545" s="40" t="s">
        <v>53</v>
      </c>
      <c r="E545" s="69" t="s">
        <v>155</v>
      </c>
      <c r="F545" s="40" t="s">
        <v>80</v>
      </c>
      <c r="G545" s="25">
        <v>1588907.33</v>
      </c>
      <c r="H545" s="25">
        <f>1200000+7916802</f>
        <v>9116802</v>
      </c>
      <c r="I545" s="25">
        <f>1200000+18500000</f>
        <v>19700000</v>
      </c>
    </row>
    <row r="546" spans="1:9" ht="39" customHeight="1" x14ac:dyDescent="0.2">
      <c r="A546" s="45" t="s">
        <v>348</v>
      </c>
      <c r="B546" s="82" t="s">
        <v>17</v>
      </c>
      <c r="C546" s="40" t="s">
        <v>27</v>
      </c>
      <c r="D546" s="40" t="s">
        <v>53</v>
      </c>
      <c r="E546" s="40" t="s">
        <v>204</v>
      </c>
      <c r="F546" s="40"/>
      <c r="G546" s="25">
        <f>G547</f>
        <v>105000</v>
      </c>
      <c r="H546" s="25">
        <f>H547</f>
        <v>105000</v>
      </c>
      <c r="I546" s="25">
        <f>I547</f>
        <v>105000</v>
      </c>
    </row>
    <row r="547" spans="1:9" ht="46.5" customHeight="1" x14ac:dyDescent="0.2">
      <c r="A547" s="111" t="s">
        <v>119</v>
      </c>
      <c r="B547" s="40" t="s">
        <v>17</v>
      </c>
      <c r="C547" s="40" t="s">
        <v>27</v>
      </c>
      <c r="D547" s="40" t="s">
        <v>53</v>
      </c>
      <c r="E547" s="83" t="s">
        <v>203</v>
      </c>
      <c r="F547" s="40"/>
      <c r="G547" s="25">
        <f>G549</f>
        <v>105000</v>
      </c>
      <c r="H547" s="25">
        <f>H549</f>
        <v>105000</v>
      </c>
      <c r="I547" s="25">
        <f>I549</f>
        <v>105000</v>
      </c>
    </row>
    <row r="548" spans="1:9" ht="33.75" customHeight="1" x14ac:dyDescent="0.2">
      <c r="A548" s="65" t="s">
        <v>240</v>
      </c>
      <c r="B548" s="82" t="s">
        <v>17</v>
      </c>
      <c r="C548" s="40" t="s">
        <v>27</v>
      </c>
      <c r="D548" s="40" t="s">
        <v>53</v>
      </c>
      <c r="E548" s="40" t="s">
        <v>203</v>
      </c>
      <c r="F548" s="22">
        <v>200</v>
      </c>
      <c r="G548" s="25">
        <f t="shared" ref="G548:I549" si="138">G549</f>
        <v>105000</v>
      </c>
      <c r="H548" s="25">
        <f t="shared" si="138"/>
        <v>105000</v>
      </c>
      <c r="I548" s="25">
        <f t="shared" si="138"/>
        <v>105000</v>
      </c>
    </row>
    <row r="549" spans="1:9" ht="32.25" customHeight="1" x14ac:dyDescent="0.2">
      <c r="A549" s="65" t="s">
        <v>82</v>
      </c>
      <c r="B549" s="82" t="s">
        <v>17</v>
      </c>
      <c r="C549" s="40" t="s">
        <v>27</v>
      </c>
      <c r="D549" s="40" t="s">
        <v>53</v>
      </c>
      <c r="E549" s="40" t="s">
        <v>203</v>
      </c>
      <c r="F549" s="22">
        <v>240</v>
      </c>
      <c r="G549" s="25">
        <f>G550</f>
        <v>105000</v>
      </c>
      <c r="H549" s="25">
        <f t="shared" si="138"/>
        <v>105000</v>
      </c>
      <c r="I549" s="25">
        <f t="shared" si="138"/>
        <v>105000</v>
      </c>
    </row>
    <row r="550" spans="1:9" ht="12.75" customHeight="1" x14ac:dyDescent="0.2">
      <c r="A550" s="65" t="s">
        <v>227</v>
      </c>
      <c r="B550" s="82" t="s">
        <v>17</v>
      </c>
      <c r="C550" s="40" t="s">
        <v>27</v>
      </c>
      <c r="D550" s="40" t="s">
        <v>53</v>
      </c>
      <c r="E550" s="40" t="s">
        <v>203</v>
      </c>
      <c r="F550" s="39">
        <v>244</v>
      </c>
      <c r="G550" s="25">
        <v>105000</v>
      </c>
      <c r="H550" s="25">
        <v>105000</v>
      </c>
      <c r="I550" s="25">
        <v>105000</v>
      </c>
    </row>
    <row r="551" spans="1:9" ht="33" customHeight="1" x14ac:dyDescent="0.2">
      <c r="A551" s="65" t="s">
        <v>260</v>
      </c>
      <c r="B551" s="82" t="s">
        <v>17</v>
      </c>
      <c r="C551" s="40" t="s">
        <v>27</v>
      </c>
      <c r="D551" s="40" t="s">
        <v>53</v>
      </c>
      <c r="E551" s="83" t="s">
        <v>364</v>
      </c>
      <c r="F551" s="69"/>
      <c r="G551" s="44">
        <f t="shared" ref="G551:G554" si="139">G552</f>
        <v>7157917.8599999994</v>
      </c>
      <c r="H551" s="44">
        <f t="shared" ref="H551:I554" si="140">H552</f>
        <v>7157917.8599999994</v>
      </c>
      <c r="I551" s="44">
        <f t="shared" si="140"/>
        <v>7228135.0300000003</v>
      </c>
    </row>
    <row r="552" spans="1:9" ht="38.25" customHeight="1" x14ac:dyDescent="0.2">
      <c r="A552" s="65" t="s">
        <v>261</v>
      </c>
      <c r="B552" s="82" t="s">
        <v>17</v>
      </c>
      <c r="C552" s="40" t="s">
        <v>27</v>
      </c>
      <c r="D552" s="40" t="s">
        <v>53</v>
      </c>
      <c r="E552" s="83" t="s">
        <v>365</v>
      </c>
      <c r="F552" s="69"/>
      <c r="G552" s="44">
        <f t="shared" si="139"/>
        <v>7157917.8599999994</v>
      </c>
      <c r="H552" s="44">
        <f t="shared" si="140"/>
        <v>7157917.8599999994</v>
      </c>
      <c r="I552" s="44">
        <f t="shared" si="140"/>
        <v>7228135.0300000003</v>
      </c>
    </row>
    <row r="553" spans="1:9" ht="25.5" customHeight="1" x14ac:dyDescent="0.2">
      <c r="A553" s="65" t="s">
        <v>88</v>
      </c>
      <c r="B553" s="82" t="s">
        <v>17</v>
      </c>
      <c r="C553" s="40" t="s">
        <v>27</v>
      </c>
      <c r="D553" s="40" t="s">
        <v>53</v>
      </c>
      <c r="E553" s="83" t="s">
        <v>366</v>
      </c>
      <c r="F553" s="69"/>
      <c r="G553" s="44">
        <f t="shared" si="139"/>
        <v>7157917.8599999994</v>
      </c>
      <c r="H553" s="44">
        <f t="shared" si="140"/>
        <v>7157917.8599999994</v>
      </c>
      <c r="I553" s="44">
        <f t="shared" si="140"/>
        <v>7228135.0300000003</v>
      </c>
    </row>
    <row r="554" spans="1:9" ht="51" customHeight="1" x14ac:dyDescent="0.2">
      <c r="A554" s="65" t="s">
        <v>243</v>
      </c>
      <c r="B554" s="40" t="s">
        <v>17</v>
      </c>
      <c r="C554" s="40" t="s">
        <v>27</v>
      </c>
      <c r="D554" s="40" t="s">
        <v>53</v>
      </c>
      <c r="E554" s="83" t="s">
        <v>366</v>
      </c>
      <c r="F554" s="69" t="s">
        <v>245</v>
      </c>
      <c r="G554" s="44">
        <f t="shared" si="139"/>
        <v>7157917.8599999994</v>
      </c>
      <c r="H554" s="44">
        <f t="shared" si="140"/>
        <v>7157917.8599999994</v>
      </c>
      <c r="I554" s="44">
        <f t="shared" si="140"/>
        <v>7228135.0300000003</v>
      </c>
    </row>
    <row r="555" spans="1:9" ht="12.75" customHeight="1" x14ac:dyDescent="0.2">
      <c r="A555" s="23" t="s">
        <v>13</v>
      </c>
      <c r="B555" s="40" t="s">
        <v>17</v>
      </c>
      <c r="C555" s="40" t="s">
        <v>27</v>
      </c>
      <c r="D555" s="40" t="s">
        <v>53</v>
      </c>
      <c r="E555" s="83" t="s">
        <v>366</v>
      </c>
      <c r="F555" s="69" t="s">
        <v>12</v>
      </c>
      <c r="G555" s="44">
        <f>G556+G557+G558</f>
        <v>7157917.8599999994</v>
      </c>
      <c r="H555" s="44">
        <f>H556+H557+H558</f>
        <v>7157917.8599999994</v>
      </c>
      <c r="I555" s="44">
        <f>I556+I557+I558</f>
        <v>7228135.0300000003</v>
      </c>
    </row>
    <row r="556" spans="1:9" ht="12.75" customHeight="1" x14ac:dyDescent="0.2">
      <c r="A556" s="23" t="s">
        <v>231</v>
      </c>
      <c r="B556" s="40" t="s">
        <v>17</v>
      </c>
      <c r="C556" s="40" t="s">
        <v>27</v>
      </c>
      <c r="D556" s="40" t="s">
        <v>53</v>
      </c>
      <c r="E556" s="83" t="s">
        <v>366</v>
      </c>
      <c r="F556" s="69" t="s">
        <v>255</v>
      </c>
      <c r="G556" s="44">
        <v>5393024.4699999997</v>
      </c>
      <c r="H556" s="44">
        <v>5393024.4699999997</v>
      </c>
      <c r="I556" s="44">
        <v>5446954.71</v>
      </c>
    </row>
    <row r="557" spans="1:9" ht="25.5" customHeight="1" x14ac:dyDescent="0.2">
      <c r="A557" s="65" t="s">
        <v>256</v>
      </c>
      <c r="B557" s="40" t="s">
        <v>17</v>
      </c>
      <c r="C557" s="40" t="s">
        <v>27</v>
      </c>
      <c r="D557" s="40" t="s">
        <v>53</v>
      </c>
      <c r="E557" s="83" t="s">
        <v>366</v>
      </c>
      <c r="F557" s="69" t="s">
        <v>11</v>
      </c>
      <c r="G557" s="44">
        <v>136200</v>
      </c>
      <c r="H557" s="44">
        <v>136200</v>
      </c>
      <c r="I557" s="44">
        <v>136200</v>
      </c>
    </row>
    <row r="558" spans="1:9" ht="43.5" customHeight="1" x14ac:dyDescent="0.2">
      <c r="A558" s="65" t="s">
        <v>192</v>
      </c>
      <c r="B558" s="40" t="s">
        <v>17</v>
      </c>
      <c r="C558" s="40" t="s">
        <v>27</v>
      </c>
      <c r="D558" s="40" t="s">
        <v>53</v>
      </c>
      <c r="E558" s="83" t="s">
        <v>366</v>
      </c>
      <c r="F558" s="69" t="s">
        <v>257</v>
      </c>
      <c r="G558" s="44">
        <v>1628693.39</v>
      </c>
      <c r="H558" s="44">
        <v>1628693.39</v>
      </c>
      <c r="I558" s="44">
        <v>1644980.32</v>
      </c>
    </row>
    <row r="559" spans="1:9" ht="8.25" customHeight="1" x14ac:dyDescent="0.2">
      <c r="A559" s="65"/>
      <c r="B559" s="83"/>
      <c r="C559" s="40"/>
      <c r="D559" s="40"/>
      <c r="E559" s="69"/>
      <c r="F559" s="69"/>
      <c r="G559" s="44"/>
      <c r="H559" s="44"/>
      <c r="I559" s="44"/>
    </row>
    <row r="560" spans="1:9" s="10" customFormat="1" ht="19.5" customHeight="1" x14ac:dyDescent="0.2">
      <c r="A560" s="36" t="s">
        <v>44</v>
      </c>
      <c r="B560" s="30" t="s">
        <v>17</v>
      </c>
      <c r="C560" s="32" t="s">
        <v>33</v>
      </c>
      <c r="D560" s="32" t="s">
        <v>279</v>
      </c>
      <c r="E560" s="28"/>
      <c r="F560" s="32"/>
      <c r="G560" s="37">
        <f t="shared" ref="G560:I562" si="141">G561</f>
        <v>462832.4</v>
      </c>
      <c r="H560" s="37">
        <f t="shared" si="141"/>
        <v>462832.4</v>
      </c>
      <c r="I560" s="37">
        <f t="shared" si="141"/>
        <v>462832.4</v>
      </c>
    </row>
    <row r="561" spans="1:13" ht="20.25" customHeight="1" x14ac:dyDescent="0.2">
      <c r="A561" s="36" t="s">
        <v>52</v>
      </c>
      <c r="B561" s="82" t="s">
        <v>17</v>
      </c>
      <c r="C561" s="40" t="s">
        <v>33</v>
      </c>
      <c r="D561" s="41" t="s">
        <v>24</v>
      </c>
      <c r="E561" s="22"/>
      <c r="F561" s="40"/>
      <c r="G561" s="44">
        <f t="shared" si="141"/>
        <v>462832.4</v>
      </c>
      <c r="H561" s="44">
        <f t="shared" si="141"/>
        <v>462832.4</v>
      </c>
      <c r="I561" s="44">
        <f t="shared" si="141"/>
        <v>462832.4</v>
      </c>
      <c r="J561" s="72"/>
      <c r="K561" s="72"/>
      <c r="L561" s="72"/>
    </row>
    <row r="562" spans="1:13" ht="38.25" customHeight="1" x14ac:dyDescent="0.2">
      <c r="A562" s="63" t="s">
        <v>304</v>
      </c>
      <c r="B562" s="82" t="s">
        <v>17</v>
      </c>
      <c r="C562" s="40" t="s">
        <v>33</v>
      </c>
      <c r="D562" s="41" t="s">
        <v>24</v>
      </c>
      <c r="E562" s="22" t="s">
        <v>163</v>
      </c>
      <c r="F562" s="41"/>
      <c r="G562" s="25">
        <f t="shared" si="141"/>
        <v>462832.4</v>
      </c>
      <c r="H562" s="25">
        <f t="shared" si="141"/>
        <v>462832.4</v>
      </c>
      <c r="I562" s="25">
        <f t="shared" si="141"/>
        <v>462832.4</v>
      </c>
    </row>
    <row r="563" spans="1:13" ht="25.5" customHeight="1" x14ac:dyDescent="0.2">
      <c r="A563" s="45" t="s">
        <v>106</v>
      </c>
      <c r="B563" s="82" t="s">
        <v>17</v>
      </c>
      <c r="C563" s="40" t="s">
        <v>33</v>
      </c>
      <c r="D563" s="41" t="s">
        <v>24</v>
      </c>
      <c r="E563" s="22" t="s">
        <v>164</v>
      </c>
      <c r="F563" s="48"/>
      <c r="G563" s="25">
        <f t="shared" ref="G563:I565" si="142">G564</f>
        <v>462832.4</v>
      </c>
      <c r="H563" s="25">
        <f t="shared" si="142"/>
        <v>462832.4</v>
      </c>
      <c r="I563" s="25">
        <f t="shared" si="142"/>
        <v>462832.4</v>
      </c>
    </row>
    <row r="564" spans="1:13" ht="30.75" customHeight="1" x14ac:dyDescent="0.2">
      <c r="A564" s="65" t="s">
        <v>240</v>
      </c>
      <c r="B564" s="82" t="s">
        <v>17</v>
      </c>
      <c r="C564" s="40" t="s">
        <v>33</v>
      </c>
      <c r="D564" s="41" t="s">
        <v>24</v>
      </c>
      <c r="E564" s="22" t="s">
        <v>164</v>
      </c>
      <c r="F564" s="40" t="s">
        <v>246</v>
      </c>
      <c r="G564" s="25">
        <f t="shared" si="142"/>
        <v>462832.4</v>
      </c>
      <c r="H564" s="25">
        <f t="shared" si="142"/>
        <v>462832.4</v>
      </c>
      <c r="I564" s="25">
        <f t="shared" si="142"/>
        <v>462832.4</v>
      </c>
    </row>
    <row r="565" spans="1:13" ht="31.5" customHeight="1" x14ac:dyDescent="0.2">
      <c r="A565" s="65" t="s">
        <v>82</v>
      </c>
      <c r="B565" s="82" t="s">
        <v>17</v>
      </c>
      <c r="C565" s="40" t="s">
        <v>33</v>
      </c>
      <c r="D565" s="41" t="s">
        <v>24</v>
      </c>
      <c r="E565" s="22" t="s">
        <v>164</v>
      </c>
      <c r="F565" s="40" t="s">
        <v>81</v>
      </c>
      <c r="G565" s="25">
        <f>G566</f>
        <v>462832.4</v>
      </c>
      <c r="H565" s="25">
        <f t="shared" si="142"/>
        <v>462832.4</v>
      </c>
      <c r="I565" s="25">
        <f t="shared" si="142"/>
        <v>462832.4</v>
      </c>
    </row>
    <row r="566" spans="1:13" ht="22.5" customHeight="1" x14ac:dyDescent="0.2">
      <c r="A566" s="65" t="s">
        <v>227</v>
      </c>
      <c r="B566" s="82" t="s">
        <v>17</v>
      </c>
      <c r="C566" s="40" t="s">
        <v>33</v>
      </c>
      <c r="D566" s="41" t="s">
        <v>24</v>
      </c>
      <c r="E566" s="22" t="s">
        <v>164</v>
      </c>
      <c r="F566" s="40" t="s">
        <v>80</v>
      </c>
      <c r="G566" s="126">
        <v>462832.4</v>
      </c>
      <c r="H566" s="126">
        <v>462832.4</v>
      </c>
      <c r="I566" s="126">
        <v>462832.4</v>
      </c>
    </row>
    <row r="567" spans="1:13" ht="8.25" customHeight="1" x14ac:dyDescent="0.2">
      <c r="A567" s="65"/>
      <c r="B567" s="82"/>
      <c r="C567" s="40"/>
      <c r="D567" s="40"/>
      <c r="E567" s="83"/>
      <c r="F567" s="56"/>
      <c r="G567" s="25"/>
      <c r="H567" s="25"/>
      <c r="I567" s="25"/>
    </row>
    <row r="568" spans="1:13" s="10" customFormat="1" ht="36.75" customHeight="1" x14ac:dyDescent="0.2">
      <c r="A568" s="127" t="s">
        <v>26</v>
      </c>
      <c r="B568" s="128" t="s">
        <v>17</v>
      </c>
      <c r="C568" s="95" t="s">
        <v>22</v>
      </c>
      <c r="D568" s="95" t="s">
        <v>279</v>
      </c>
      <c r="E568" s="95"/>
      <c r="F568" s="95"/>
      <c r="G568" s="29">
        <f>G585+G613+G569</f>
        <v>59131676.699999996</v>
      </c>
      <c r="H568" s="29">
        <f>H585+H613+H569</f>
        <v>35752299.199999996</v>
      </c>
      <c r="I568" s="29">
        <f>I585+I613+I569</f>
        <v>35752299.199999996</v>
      </c>
    </row>
    <row r="569" spans="1:13" ht="25.5" customHeight="1" x14ac:dyDescent="0.2">
      <c r="A569" s="31" t="s">
        <v>54</v>
      </c>
      <c r="B569" s="30" t="s">
        <v>17</v>
      </c>
      <c r="C569" s="32" t="s">
        <v>22</v>
      </c>
      <c r="D569" s="32" t="s">
        <v>20</v>
      </c>
      <c r="E569" s="93"/>
      <c r="F569" s="27"/>
      <c r="G569" s="29">
        <f>G575+G570</f>
        <v>894613.94</v>
      </c>
      <c r="H569" s="29">
        <f>H575+H570</f>
        <v>0</v>
      </c>
      <c r="I569" s="25">
        <f t="shared" ref="I569:I572" si="143">I570</f>
        <v>0</v>
      </c>
      <c r="J569" s="120"/>
      <c r="K569" s="120"/>
      <c r="L569" s="120"/>
      <c r="M569" s="72"/>
    </row>
    <row r="570" spans="1:13" ht="19.5" customHeight="1" x14ac:dyDescent="0.2">
      <c r="A570" s="65" t="s">
        <v>512</v>
      </c>
      <c r="B570" s="122" t="s">
        <v>17</v>
      </c>
      <c r="C570" s="40" t="s">
        <v>22</v>
      </c>
      <c r="D570" s="40" t="s">
        <v>20</v>
      </c>
      <c r="E570" s="217" t="s">
        <v>149</v>
      </c>
      <c r="F570" s="39"/>
      <c r="G570" s="25">
        <f t="shared" ref="G570:G572" si="144">G571</f>
        <v>40000</v>
      </c>
      <c r="H570" s="25">
        <f t="shared" ref="H570:H572" si="145">H571</f>
        <v>0</v>
      </c>
      <c r="I570" s="25">
        <f t="shared" si="143"/>
        <v>0</v>
      </c>
      <c r="J570" s="120"/>
      <c r="K570" s="120"/>
      <c r="L570" s="120"/>
      <c r="M570" s="72"/>
    </row>
    <row r="571" spans="1:13" ht="25.5" customHeight="1" x14ac:dyDescent="0.2">
      <c r="A571" s="65" t="s">
        <v>91</v>
      </c>
      <c r="B571" s="122" t="s">
        <v>17</v>
      </c>
      <c r="C571" s="40" t="s">
        <v>22</v>
      </c>
      <c r="D571" s="40" t="s">
        <v>20</v>
      </c>
      <c r="E571" s="217" t="s">
        <v>150</v>
      </c>
      <c r="F571" s="39"/>
      <c r="G571" s="25">
        <f t="shared" si="144"/>
        <v>40000</v>
      </c>
      <c r="H571" s="25">
        <f t="shared" si="145"/>
        <v>0</v>
      </c>
      <c r="I571" s="25">
        <f t="shared" si="143"/>
        <v>0</v>
      </c>
      <c r="J571" s="120"/>
      <c r="K571" s="120"/>
      <c r="L571" s="120"/>
      <c r="M571" s="72"/>
    </row>
    <row r="572" spans="1:13" ht="25.5" customHeight="1" x14ac:dyDescent="0.2">
      <c r="A572" s="65" t="s">
        <v>240</v>
      </c>
      <c r="B572" s="122" t="s">
        <v>17</v>
      </c>
      <c r="C572" s="40" t="s">
        <v>22</v>
      </c>
      <c r="D572" s="40" t="s">
        <v>20</v>
      </c>
      <c r="E572" s="217" t="s">
        <v>150</v>
      </c>
      <c r="F572" s="39">
        <v>200</v>
      </c>
      <c r="G572" s="25">
        <f t="shared" si="144"/>
        <v>40000</v>
      </c>
      <c r="H572" s="25">
        <f t="shared" si="145"/>
        <v>0</v>
      </c>
      <c r="I572" s="25">
        <f t="shared" si="143"/>
        <v>0</v>
      </c>
      <c r="J572" s="120"/>
      <c r="K572" s="120"/>
      <c r="L572" s="120"/>
      <c r="M572" s="72"/>
    </row>
    <row r="573" spans="1:13" ht="27" customHeight="1" x14ac:dyDescent="0.2">
      <c r="A573" s="65" t="s">
        <v>82</v>
      </c>
      <c r="B573" s="122" t="s">
        <v>17</v>
      </c>
      <c r="C573" s="40" t="s">
        <v>22</v>
      </c>
      <c r="D573" s="40" t="s">
        <v>20</v>
      </c>
      <c r="E573" s="217" t="s">
        <v>150</v>
      </c>
      <c r="F573" s="39">
        <v>240</v>
      </c>
      <c r="G573" s="25">
        <f>G574</f>
        <v>40000</v>
      </c>
      <c r="H573" s="25">
        <f>H574</f>
        <v>0</v>
      </c>
      <c r="I573" s="25">
        <f>I574</f>
        <v>0</v>
      </c>
      <c r="J573" s="120"/>
      <c r="K573" s="120"/>
      <c r="L573" s="120"/>
      <c r="M573" s="72"/>
    </row>
    <row r="574" spans="1:13" ht="31.5" customHeight="1" x14ac:dyDescent="0.2">
      <c r="A574" s="23" t="s">
        <v>405</v>
      </c>
      <c r="B574" s="122" t="s">
        <v>17</v>
      </c>
      <c r="C574" s="40" t="s">
        <v>22</v>
      </c>
      <c r="D574" s="40" t="s">
        <v>20</v>
      </c>
      <c r="E574" s="217" t="s">
        <v>150</v>
      </c>
      <c r="F574" s="39">
        <v>243</v>
      </c>
      <c r="G574" s="25">
        <v>40000</v>
      </c>
      <c r="H574" s="25"/>
      <c r="I574" s="25"/>
      <c r="J574" s="120"/>
      <c r="K574" s="120"/>
      <c r="L574" s="120"/>
      <c r="M574" s="72"/>
    </row>
    <row r="575" spans="1:13" ht="25.5" customHeight="1" x14ac:dyDescent="0.2">
      <c r="A575" s="63" t="s">
        <v>208</v>
      </c>
      <c r="B575" s="82" t="s">
        <v>17</v>
      </c>
      <c r="C575" s="40" t="s">
        <v>22</v>
      </c>
      <c r="D575" s="40" t="s">
        <v>20</v>
      </c>
      <c r="E575" s="217" t="s">
        <v>209</v>
      </c>
      <c r="F575" s="39"/>
      <c r="G575" s="25">
        <f>G580+G576</f>
        <v>854613.94</v>
      </c>
      <c r="H575" s="25">
        <f>H580+H576</f>
        <v>0</v>
      </c>
      <c r="I575" s="25">
        <f>I580+I576</f>
        <v>0</v>
      </c>
    </row>
    <row r="576" spans="1:13" ht="25.5" customHeight="1" x14ac:dyDescent="0.2">
      <c r="A576" s="65" t="s">
        <v>489</v>
      </c>
      <c r="B576" s="122" t="s">
        <v>17</v>
      </c>
      <c r="C576" s="40" t="s">
        <v>22</v>
      </c>
      <c r="D576" s="40" t="s">
        <v>20</v>
      </c>
      <c r="E576" s="217" t="s">
        <v>488</v>
      </c>
      <c r="F576" s="39"/>
      <c r="G576" s="25">
        <f t="shared" ref="G576:G577" si="146">G577</f>
        <v>483400</v>
      </c>
      <c r="H576" s="25">
        <f t="shared" ref="H576:H577" si="147">H577</f>
        <v>0</v>
      </c>
      <c r="I576" s="25">
        <f t="shared" ref="I576:I577" si="148">I577</f>
        <v>0</v>
      </c>
    </row>
    <row r="577" spans="1:12" ht="25.5" customHeight="1" x14ac:dyDescent="0.2">
      <c r="A577" s="65" t="s">
        <v>240</v>
      </c>
      <c r="B577" s="122" t="s">
        <v>17</v>
      </c>
      <c r="C577" s="40" t="s">
        <v>22</v>
      </c>
      <c r="D577" s="40" t="s">
        <v>20</v>
      </c>
      <c r="E577" s="217" t="s">
        <v>488</v>
      </c>
      <c r="F577" s="39">
        <v>200</v>
      </c>
      <c r="G577" s="25">
        <f t="shared" si="146"/>
        <v>483400</v>
      </c>
      <c r="H577" s="25">
        <f t="shared" si="147"/>
        <v>0</v>
      </c>
      <c r="I577" s="25">
        <f t="shared" si="148"/>
        <v>0</v>
      </c>
    </row>
    <row r="578" spans="1:12" ht="25.5" customHeight="1" x14ac:dyDescent="0.2">
      <c r="A578" s="65" t="s">
        <v>82</v>
      </c>
      <c r="B578" s="122" t="s">
        <v>17</v>
      </c>
      <c r="C578" s="40" t="s">
        <v>22</v>
      </c>
      <c r="D578" s="40" t="s">
        <v>20</v>
      </c>
      <c r="E578" s="217" t="s">
        <v>488</v>
      </c>
      <c r="F578" s="39">
        <v>240</v>
      </c>
      <c r="G578" s="25">
        <f>G579</f>
        <v>483400</v>
      </c>
      <c r="H578" s="25">
        <f>H579</f>
        <v>0</v>
      </c>
      <c r="I578" s="25">
        <f>I579</f>
        <v>0</v>
      </c>
    </row>
    <row r="579" spans="1:12" ht="25.5" customHeight="1" x14ac:dyDescent="0.2">
      <c r="A579" s="23" t="s">
        <v>405</v>
      </c>
      <c r="B579" s="122" t="s">
        <v>17</v>
      </c>
      <c r="C579" s="40" t="s">
        <v>22</v>
      </c>
      <c r="D579" s="40" t="s">
        <v>20</v>
      </c>
      <c r="E579" s="217" t="s">
        <v>488</v>
      </c>
      <c r="F579" s="39">
        <v>243</v>
      </c>
      <c r="G579" s="25">
        <v>483400</v>
      </c>
      <c r="H579" s="25"/>
      <c r="I579" s="25"/>
    </row>
    <row r="580" spans="1:12" ht="12.75" customHeight="1" x14ac:dyDescent="0.2">
      <c r="A580" s="65" t="s">
        <v>236</v>
      </c>
      <c r="B580" s="82" t="s">
        <v>17</v>
      </c>
      <c r="C580" s="40" t="s">
        <v>22</v>
      </c>
      <c r="D580" s="40" t="s">
        <v>20</v>
      </c>
      <c r="E580" s="217" t="s">
        <v>235</v>
      </c>
      <c r="F580" s="39"/>
      <c r="G580" s="25">
        <f t="shared" ref="G580:G581" si="149">G581</f>
        <v>371213.94</v>
      </c>
      <c r="H580" s="25">
        <f t="shared" ref="H580:I581" si="150">H581</f>
        <v>0</v>
      </c>
      <c r="I580" s="25">
        <f t="shared" si="150"/>
        <v>0</v>
      </c>
    </row>
    <row r="581" spans="1:12" ht="25.5" customHeight="1" x14ac:dyDescent="0.2">
      <c r="A581" s="65" t="s">
        <v>240</v>
      </c>
      <c r="B581" s="82" t="s">
        <v>17</v>
      </c>
      <c r="C581" s="40" t="s">
        <v>22</v>
      </c>
      <c r="D581" s="40" t="s">
        <v>20</v>
      </c>
      <c r="E581" s="217" t="s">
        <v>235</v>
      </c>
      <c r="F581" s="39">
        <v>200</v>
      </c>
      <c r="G581" s="25">
        <f t="shared" si="149"/>
        <v>371213.94</v>
      </c>
      <c r="H581" s="25">
        <f t="shared" si="150"/>
        <v>0</v>
      </c>
      <c r="I581" s="44">
        <f t="shared" si="150"/>
        <v>0</v>
      </c>
    </row>
    <row r="582" spans="1:12" ht="25.5" customHeight="1" x14ac:dyDescent="0.2">
      <c r="A582" s="65" t="s">
        <v>82</v>
      </c>
      <c r="B582" s="82" t="s">
        <v>17</v>
      </c>
      <c r="C582" s="40" t="s">
        <v>22</v>
      </c>
      <c r="D582" s="40" t="s">
        <v>20</v>
      </c>
      <c r="E582" s="217" t="s">
        <v>235</v>
      </c>
      <c r="F582" s="39">
        <v>240</v>
      </c>
      <c r="G582" s="25">
        <f>G584+G583</f>
        <v>371213.94</v>
      </c>
      <c r="H582" s="25">
        <f>H584+H583</f>
        <v>0</v>
      </c>
      <c r="I582" s="25">
        <f>I584+I583</f>
        <v>0</v>
      </c>
    </row>
    <row r="583" spans="1:12" ht="25.5" customHeight="1" x14ac:dyDescent="0.2">
      <c r="A583" s="23" t="s">
        <v>405</v>
      </c>
      <c r="B583" s="122" t="s">
        <v>17</v>
      </c>
      <c r="C583" s="40" t="s">
        <v>22</v>
      </c>
      <c r="D583" s="40" t="s">
        <v>20</v>
      </c>
      <c r="E583" s="217" t="s">
        <v>235</v>
      </c>
      <c r="F583" s="39">
        <v>243</v>
      </c>
      <c r="G583" s="25">
        <v>326213.94</v>
      </c>
      <c r="H583" s="25"/>
      <c r="I583" s="25"/>
    </row>
    <row r="584" spans="1:12" ht="12.75" customHeight="1" x14ac:dyDescent="0.2">
      <c r="A584" s="65" t="s">
        <v>227</v>
      </c>
      <c r="B584" s="82" t="s">
        <v>17</v>
      </c>
      <c r="C584" s="40" t="s">
        <v>22</v>
      </c>
      <c r="D584" s="40" t="s">
        <v>20</v>
      </c>
      <c r="E584" s="217" t="s">
        <v>235</v>
      </c>
      <c r="F584" s="39">
        <v>244</v>
      </c>
      <c r="G584" s="25">
        <v>45000</v>
      </c>
      <c r="H584" s="25">
        <v>0</v>
      </c>
      <c r="I584" s="25">
        <v>0</v>
      </c>
    </row>
    <row r="585" spans="1:12" ht="12.75" customHeight="1" x14ac:dyDescent="0.2">
      <c r="A585" s="31" t="s">
        <v>129</v>
      </c>
      <c r="B585" s="30" t="s">
        <v>17</v>
      </c>
      <c r="C585" s="32" t="s">
        <v>22</v>
      </c>
      <c r="D585" s="32" t="s">
        <v>25</v>
      </c>
      <c r="E585" s="93"/>
      <c r="F585" s="27"/>
      <c r="G585" s="29">
        <f>G586+G596+G591</f>
        <v>31152387.02</v>
      </c>
      <c r="H585" s="29">
        <f t="shared" ref="H585" si="151">H586+H596+H591</f>
        <v>7655443.46</v>
      </c>
      <c r="I585" s="29">
        <f t="shared" ref="I585" si="152">I586+I596+I591</f>
        <v>7655443.46</v>
      </c>
      <c r="J585" s="72"/>
      <c r="K585" s="72"/>
      <c r="L585" s="72"/>
    </row>
    <row r="586" spans="1:12" ht="38.25" customHeight="1" x14ac:dyDescent="0.2">
      <c r="A586" s="129" t="s">
        <v>297</v>
      </c>
      <c r="B586" s="130" t="s">
        <v>17</v>
      </c>
      <c r="C586" s="51" t="s">
        <v>22</v>
      </c>
      <c r="D586" s="51" t="s">
        <v>25</v>
      </c>
      <c r="E586" s="51" t="s">
        <v>138</v>
      </c>
      <c r="F586" s="51"/>
      <c r="G586" s="25">
        <f>G587</f>
        <v>5132800</v>
      </c>
      <c r="H586" s="25">
        <f>H587</f>
        <v>5132800</v>
      </c>
      <c r="I586" s="25">
        <f>I587</f>
        <v>5132800</v>
      </c>
    </row>
    <row r="587" spans="1:12" ht="47.25" customHeight="1" x14ac:dyDescent="0.2">
      <c r="A587" s="65" t="s">
        <v>214</v>
      </c>
      <c r="B587" s="42" t="s">
        <v>17</v>
      </c>
      <c r="C587" s="40" t="s">
        <v>22</v>
      </c>
      <c r="D587" s="40" t="s">
        <v>25</v>
      </c>
      <c r="E587" s="217" t="s">
        <v>339</v>
      </c>
      <c r="F587" s="39"/>
      <c r="G587" s="25">
        <f>G589</f>
        <v>5132800</v>
      </c>
      <c r="H587" s="25">
        <f>H589</f>
        <v>5132800</v>
      </c>
      <c r="I587" s="25">
        <f>I589</f>
        <v>5132800</v>
      </c>
    </row>
    <row r="588" spans="1:12" ht="36" customHeight="1" x14ac:dyDescent="0.2">
      <c r="A588" s="65" t="s">
        <v>240</v>
      </c>
      <c r="B588" s="42" t="s">
        <v>17</v>
      </c>
      <c r="C588" s="40" t="s">
        <v>22</v>
      </c>
      <c r="D588" s="40" t="s">
        <v>25</v>
      </c>
      <c r="E588" s="217" t="s">
        <v>339</v>
      </c>
      <c r="F588" s="39">
        <v>200</v>
      </c>
      <c r="G588" s="25">
        <f t="shared" ref="G588:I589" si="153">G589</f>
        <v>5132800</v>
      </c>
      <c r="H588" s="25">
        <f t="shared" si="153"/>
        <v>5132800</v>
      </c>
      <c r="I588" s="25">
        <f t="shared" si="153"/>
        <v>5132800</v>
      </c>
    </row>
    <row r="589" spans="1:12" ht="34.5" customHeight="1" x14ac:dyDescent="0.2">
      <c r="A589" s="65" t="s">
        <v>82</v>
      </c>
      <c r="B589" s="42" t="s">
        <v>17</v>
      </c>
      <c r="C589" s="40" t="s">
        <v>22</v>
      </c>
      <c r="D589" s="40" t="s">
        <v>25</v>
      </c>
      <c r="E589" s="217" t="s">
        <v>339</v>
      </c>
      <c r="F589" s="39">
        <v>240</v>
      </c>
      <c r="G589" s="25">
        <f t="shared" si="153"/>
        <v>5132800</v>
      </c>
      <c r="H589" s="25">
        <f t="shared" si="153"/>
        <v>5132800</v>
      </c>
      <c r="I589" s="25">
        <f t="shared" si="153"/>
        <v>5132800</v>
      </c>
    </row>
    <row r="590" spans="1:12" ht="25.5" customHeight="1" x14ac:dyDescent="0.2">
      <c r="A590" s="65" t="s">
        <v>227</v>
      </c>
      <c r="B590" s="42" t="s">
        <v>17</v>
      </c>
      <c r="C590" s="40" t="s">
        <v>22</v>
      </c>
      <c r="D590" s="40" t="s">
        <v>25</v>
      </c>
      <c r="E590" s="217" t="s">
        <v>339</v>
      </c>
      <c r="F590" s="39">
        <v>244</v>
      </c>
      <c r="G590" s="25">
        <v>5132800</v>
      </c>
      <c r="H590" s="25">
        <v>5132800</v>
      </c>
      <c r="I590" s="25">
        <v>5132800</v>
      </c>
    </row>
    <row r="591" spans="1:12" ht="43.5" customHeight="1" x14ac:dyDescent="0.2">
      <c r="A591" s="65" t="s">
        <v>493</v>
      </c>
      <c r="B591" s="42" t="s">
        <v>17</v>
      </c>
      <c r="C591" s="40" t="s">
        <v>22</v>
      </c>
      <c r="D591" s="40" t="s">
        <v>25</v>
      </c>
      <c r="E591" s="217" t="s">
        <v>494</v>
      </c>
      <c r="F591" s="39"/>
      <c r="G591" s="25">
        <f t="shared" ref="G591:G594" si="154">G592</f>
        <v>321445.2</v>
      </c>
      <c r="H591" s="25">
        <f t="shared" ref="H591:I592" si="155">H592</f>
        <v>0</v>
      </c>
      <c r="I591" s="25">
        <f t="shared" si="155"/>
        <v>0</v>
      </c>
    </row>
    <row r="592" spans="1:12" ht="43.5" customHeight="1" x14ac:dyDescent="0.2">
      <c r="A592" s="65" t="s">
        <v>212</v>
      </c>
      <c r="B592" s="42" t="s">
        <v>17</v>
      </c>
      <c r="C592" s="40" t="s">
        <v>22</v>
      </c>
      <c r="D592" s="40" t="s">
        <v>25</v>
      </c>
      <c r="E592" s="217" t="s">
        <v>486</v>
      </c>
      <c r="F592" s="39"/>
      <c r="G592" s="25">
        <f t="shared" si="154"/>
        <v>321445.2</v>
      </c>
      <c r="H592" s="25">
        <f t="shared" si="155"/>
        <v>0</v>
      </c>
      <c r="I592" s="25">
        <f t="shared" si="155"/>
        <v>0</v>
      </c>
    </row>
    <row r="593" spans="1:9" ht="28.5" customHeight="1" x14ac:dyDescent="0.2">
      <c r="A593" s="65" t="s">
        <v>198</v>
      </c>
      <c r="B593" s="42" t="s">
        <v>17</v>
      </c>
      <c r="C593" s="40" t="s">
        <v>22</v>
      </c>
      <c r="D593" s="40" t="s">
        <v>25</v>
      </c>
      <c r="E593" s="217" t="s">
        <v>486</v>
      </c>
      <c r="F593" s="39">
        <v>400</v>
      </c>
      <c r="G593" s="44">
        <f t="shared" si="154"/>
        <v>321445.2</v>
      </c>
      <c r="H593" s="44">
        <f t="shared" ref="H593:I594" si="156">H594</f>
        <v>0</v>
      </c>
      <c r="I593" s="44">
        <f t="shared" si="156"/>
        <v>0</v>
      </c>
    </row>
    <row r="594" spans="1:9" ht="18" customHeight="1" x14ac:dyDescent="0.2">
      <c r="A594" s="131" t="s">
        <v>218</v>
      </c>
      <c r="B594" s="42" t="s">
        <v>17</v>
      </c>
      <c r="C594" s="40" t="s">
        <v>22</v>
      </c>
      <c r="D594" s="40" t="s">
        <v>25</v>
      </c>
      <c r="E594" s="217" t="s">
        <v>486</v>
      </c>
      <c r="F594" s="39">
        <v>410</v>
      </c>
      <c r="G594" s="44">
        <f t="shared" si="154"/>
        <v>321445.2</v>
      </c>
      <c r="H594" s="44">
        <f t="shared" si="156"/>
        <v>0</v>
      </c>
      <c r="I594" s="44">
        <f t="shared" si="156"/>
        <v>0</v>
      </c>
    </row>
    <row r="595" spans="1:9" ht="39" customHeight="1" x14ac:dyDescent="0.2">
      <c r="A595" s="131" t="s">
        <v>219</v>
      </c>
      <c r="B595" s="42" t="s">
        <v>17</v>
      </c>
      <c r="C595" s="40" t="s">
        <v>22</v>
      </c>
      <c r="D595" s="40" t="s">
        <v>25</v>
      </c>
      <c r="E595" s="217" t="s">
        <v>486</v>
      </c>
      <c r="F595" s="39">
        <v>414</v>
      </c>
      <c r="G595" s="44">
        <v>321445.2</v>
      </c>
      <c r="H595" s="44">
        <v>0</v>
      </c>
      <c r="I595" s="44">
        <v>0</v>
      </c>
    </row>
    <row r="596" spans="1:9" ht="25.5" customHeight="1" x14ac:dyDescent="0.2">
      <c r="A596" s="65" t="s">
        <v>208</v>
      </c>
      <c r="B596" s="41" t="s">
        <v>17</v>
      </c>
      <c r="C596" s="40" t="s">
        <v>22</v>
      </c>
      <c r="D596" s="40" t="s">
        <v>25</v>
      </c>
      <c r="E596" s="217" t="s">
        <v>209</v>
      </c>
      <c r="F596" s="39"/>
      <c r="G596" s="25">
        <f>G597+G605+G609</f>
        <v>25698141.82</v>
      </c>
      <c r="H596" s="25">
        <f>H597+H605+H609</f>
        <v>2522643.46</v>
      </c>
      <c r="I596" s="25">
        <f>I597+I605+I609</f>
        <v>2522643.46</v>
      </c>
    </row>
    <row r="597" spans="1:9" ht="30" customHeight="1" x14ac:dyDescent="0.2">
      <c r="A597" s="65" t="s">
        <v>212</v>
      </c>
      <c r="B597" s="42" t="s">
        <v>17</v>
      </c>
      <c r="C597" s="40" t="s">
        <v>22</v>
      </c>
      <c r="D597" s="40" t="s">
        <v>25</v>
      </c>
      <c r="E597" s="217" t="s">
        <v>213</v>
      </c>
      <c r="F597" s="39"/>
      <c r="G597" s="25">
        <f>G598+G602</f>
        <v>2238988.0299999998</v>
      </c>
      <c r="H597" s="25">
        <f>H598+H602</f>
        <v>2172643.46</v>
      </c>
      <c r="I597" s="25">
        <f>I598+I602</f>
        <v>2172643.46</v>
      </c>
    </row>
    <row r="598" spans="1:9" ht="30.75" customHeight="1" x14ac:dyDescent="0.2">
      <c r="A598" s="65" t="s">
        <v>240</v>
      </c>
      <c r="B598" s="42" t="s">
        <v>17</v>
      </c>
      <c r="C598" s="40" t="s">
        <v>22</v>
      </c>
      <c r="D598" s="40" t="s">
        <v>25</v>
      </c>
      <c r="E598" s="217" t="s">
        <v>213</v>
      </c>
      <c r="F598" s="39">
        <v>200</v>
      </c>
      <c r="G598" s="25">
        <f>G599</f>
        <v>2172643.46</v>
      </c>
      <c r="H598" s="25">
        <f>H599</f>
        <v>2172643.46</v>
      </c>
      <c r="I598" s="25">
        <f>I599</f>
        <v>2172643.46</v>
      </c>
    </row>
    <row r="599" spans="1:9" ht="36" customHeight="1" x14ac:dyDescent="0.2">
      <c r="A599" s="65" t="s">
        <v>82</v>
      </c>
      <c r="B599" s="42" t="s">
        <v>17</v>
      </c>
      <c r="C599" s="40" t="s">
        <v>22</v>
      </c>
      <c r="D599" s="40" t="s">
        <v>25</v>
      </c>
      <c r="E599" s="217" t="s">
        <v>213</v>
      </c>
      <c r="F599" s="39">
        <v>240</v>
      </c>
      <c r="G599" s="25">
        <f>G600+G601</f>
        <v>2172643.46</v>
      </c>
      <c r="H599" s="25">
        <f>H600+H601</f>
        <v>2172643.46</v>
      </c>
      <c r="I599" s="25">
        <f>I600+I601</f>
        <v>2172643.46</v>
      </c>
    </row>
    <row r="600" spans="1:9" ht="18" customHeight="1" x14ac:dyDescent="0.2">
      <c r="A600" s="65" t="s">
        <v>227</v>
      </c>
      <c r="B600" s="42" t="s">
        <v>17</v>
      </c>
      <c r="C600" s="40" t="s">
        <v>22</v>
      </c>
      <c r="D600" s="40" t="s">
        <v>25</v>
      </c>
      <c r="E600" s="217" t="s">
        <v>213</v>
      </c>
      <c r="F600" s="39">
        <v>244</v>
      </c>
      <c r="G600" s="44">
        <v>808562.59</v>
      </c>
      <c r="H600" s="44">
        <v>808562.59</v>
      </c>
      <c r="I600" s="44">
        <v>808562.59</v>
      </c>
    </row>
    <row r="601" spans="1:9" ht="18" customHeight="1" x14ac:dyDescent="0.2">
      <c r="A601" s="65" t="s">
        <v>239</v>
      </c>
      <c r="B601" s="42" t="s">
        <v>17</v>
      </c>
      <c r="C601" s="40" t="s">
        <v>22</v>
      </c>
      <c r="D601" s="40" t="s">
        <v>25</v>
      </c>
      <c r="E601" s="217" t="s">
        <v>213</v>
      </c>
      <c r="F601" s="39">
        <v>247</v>
      </c>
      <c r="G601" s="44">
        <v>1364080.87</v>
      </c>
      <c r="H601" s="44">
        <v>1364080.87</v>
      </c>
      <c r="I601" s="44">
        <v>1364080.87</v>
      </c>
    </row>
    <row r="602" spans="1:9" ht="25.5" customHeight="1" x14ac:dyDescent="0.2">
      <c r="A602" s="65" t="s">
        <v>198</v>
      </c>
      <c r="B602" s="41" t="s">
        <v>17</v>
      </c>
      <c r="C602" s="40" t="s">
        <v>22</v>
      </c>
      <c r="D602" s="40" t="s">
        <v>25</v>
      </c>
      <c r="E602" s="217" t="s">
        <v>213</v>
      </c>
      <c r="F602" s="39">
        <v>400</v>
      </c>
      <c r="G602" s="25">
        <f t="shared" ref="G602:I603" si="157">G603</f>
        <v>66344.570000000007</v>
      </c>
      <c r="H602" s="25">
        <f t="shared" si="157"/>
        <v>0</v>
      </c>
      <c r="I602" s="25">
        <f t="shared" si="157"/>
        <v>0</v>
      </c>
    </row>
    <row r="603" spans="1:9" ht="18" customHeight="1" x14ac:dyDescent="0.2">
      <c r="A603" s="65" t="s">
        <v>218</v>
      </c>
      <c r="B603" s="41" t="s">
        <v>17</v>
      </c>
      <c r="C603" s="40" t="s">
        <v>22</v>
      </c>
      <c r="D603" s="40" t="s">
        <v>25</v>
      </c>
      <c r="E603" s="217" t="s">
        <v>213</v>
      </c>
      <c r="F603" s="39">
        <v>410</v>
      </c>
      <c r="G603" s="25">
        <f t="shared" si="157"/>
        <v>66344.570000000007</v>
      </c>
      <c r="H603" s="25">
        <f t="shared" si="157"/>
        <v>0</v>
      </c>
      <c r="I603" s="25">
        <f t="shared" si="157"/>
        <v>0</v>
      </c>
    </row>
    <row r="604" spans="1:9" ht="30" customHeight="1" x14ac:dyDescent="0.2">
      <c r="A604" s="65" t="s">
        <v>219</v>
      </c>
      <c r="B604" s="41" t="s">
        <v>17</v>
      </c>
      <c r="C604" s="40" t="s">
        <v>22</v>
      </c>
      <c r="D604" s="40" t="s">
        <v>25</v>
      </c>
      <c r="E604" s="217" t="s">
        <v>213</v>
      </c>
      <c r="F604" s="39">
        <v>414</v>
      </c>
      <c r="G604" s="25">
        <v>66344.570000000007</v>
      </c>
      <c r="H604" s="25"/>
      <c r="I604" s="25"/>
    </row>
    <row r="605" spans="1:9" ht="24.75" customHeight="1" x14ac:dyDescent="0.2">
      <c r="A605" s="65" t="s">
        <v>465</v>
      </c>
      <c r="B605" s="42" t="s">
        <v>17</v>
      </c>
      <c r="C605" s="40" t="s">
        <v>22</v>
      </c>
      <c r="D605" s="40" t="s">
        <v>25</v>
      </c>
      <c r="E605" s="217" t="s">
        <v>337</v>
      </c>
      <c r="F605" s="39"/>
      <c r="G605" s="25">
        <f>G606</f>
        <v>272229.43</v>
      </c>
      <c r="H605" s="25">
        <f>H606</f>
        <v>350000</v>
      </c>
      <c r="I605" s="25">
        <f>I606</f>
        <v>350000</v>
      </c>
    </row>
    <row r="606" spans="1:9" ht="33.75" customHeight="1" x14ac:dyDescent="0.2">
      <c r="A606" s="65" t="s">
        <v>240</v>
      </c>
      <c r="B606" s="42" t="s">
        <v>17</v>
      </c>
      <c r="C606" s="40" t="s">
        <v>22</v>
      </c>
      <c r="D606" s="40" t="s">
        <v>25</v>
      </c>
      <c r="E606" s="217" t="s">
        <v>337</v>
      </c>
      <c r="F606" s="39">
        <v>200</v>
      </c>
      <c r="G606" s="25">
        <f t="shared" ref="G606:I607" si="158">G607</f>
        <v>272229.43</v>
      </c>
      <c r="H606" s="25">
        <f t="shared" si="158"/>
        <v>350000</v>
      </c>
      <c r="I606" s="25">
        <f t="shared" si="158"/>
        <v>350000</v>
      </c>
    </row>
    <row r="607" spans="1:9" ht="33" customHeight="1" x14ac:dyDescent="0.2">
      <c r="A607" s="65" t="s">
        <v>82</v>
      </c>
      <c r="B607" s="42" t="s">
        <v>17</v>
      </c>
      <c r="C607" s="40" t="s">
        <v>22</v>
      </c>
      <c r="D607" s="40" t="s">
        <v>25</v>
      </c>
      <c r="E607" s="217" t="s">
        <v>337</v>
      </c>
      <c r="F607" s="39">
        <v>240</v>
      </c>
      <c r="G607" s="25">
        <f t="shared" si="158"/>
        <v>272229.43</v>
      </c>
      <c r="H607" s="25">
        <f t="shared" si="158"/>
        <v>350000</v>
      </c>
      <c r="I607" s="25">
        <f t="shared" si="158"/>
        <v>350000</v>
      </c>
    </row>
    <row r="608" spans="1:9" ht="20.25" customHeight="1" x14ac:dyDescent="0.2">
      <c r="A608" s="65" t="s">
        <v>227</v>
      </c>
      <c r="B608" s="42" t="s">
        <v>17</v>
      </c>
      <c r="C608" s="40" t="s">
        <v>22</v>
      </c>
      <c r="D608" s="40" t="s">
        <v>25</v>
      </c>
      <c r="E608" s="217" t="s">
        <v>337</v>
      </c>
      <c r="F608" s="39">
        <v>244</v>
      </c>
      <c r="G608" s="44">
        <v>272229.43</v>
      </c>
      <c r="H608" s="44">
        <v>350000</v>
      </c>
      <c r="I608" s="44">
        <v>350000</v>
      </c>
    </row>
    <row r="609" spans="1:12" ht="49.5" customHeight="1" x14ac:dyDescent="0.2">
      <c r="A609" s="65" t="s">
        <v>546</v>
      </c>
      <c r="B609" s="122" t="s">
        <v>17</v>
      </c>
      <c r="C609" s="40" t="s">
        <v>22</v>
      </c>
      <c r="D609" s="40" t="s">
        <v>25</v>
      </c>
      <c r="E609" s="217" t="s">
        <v>503</v>
      </c>
      <c r="F609" s="39"/>
      <c r="G609" s="25">
        <f t="shared" ref="G609:G610" si="159">G610</f>
        <v>23186924.359999999</v>
      </c>
      <c r="H609" s="25">
        <f t="shared" ref="H609:H610" si="160">H610</f>
        <v>0</v>
      </c>
      <c r="I609" s="25">
        <f t="shared" ref="I609:I610" si="161">I610</f>
        <v>0</v>
      </c>
    </row>
    <row r="610" spans="1:12" ht="30" customHeight="1" x14ac:dyDescent="0.2">
      <c r="A610" s="65" t="s">
        <v>198</v>
      </c>
      <c r="B610" s="122" t="s">
        <v>17</v>
      </c>
      <c r="C610" s="40" t="s">
        <v>22</v>
      </c>
      <c r="D610" s="40" t="s">
        <v>25</v>
      </c>
      <c r="E610" s="217" t="s">
        <v>503</v>
      </c>
      <c r="F610" s="39">
        <v>400</v>
      </c>
      <c r="G610" s="25">
        <f t="shared" si="159"/>
        <v>23186924.359999999</v>
      </c>
      <c r="H610" s="25">
        <f t="shared" si="160"/>
        <v>0</v>
      </c>
      <c r="I610" s="25">
        <f t="shared" si="161"/>
        <v>0</v>
      </c>
    </row>
    <row r="611" spans="1:12" ht="20.25" customHeight="1" x14ac:dyDescent="0.2">
      <c r="A611" s="65" t="s">
        <v>218</v>
      </c>
      <c r="B611" s="122" t="s">
        <v>17</v>
      </c>
      <c r="C611" s="40" t="s">
        <v>22</v>
      </c>
      <c r="D611" s="40" t="s">
        <v>25</v>
      </c>
      <c r="E611" s="217" t="s">
        <v>503</v>
      </c>
      <c r="F611" s="39">
        <v>410</v>
      </c>
      <c r="G611" s="25">
        <f>G612</f>
        <v>23186924.359999999</v>
      </c>
      <c r="H611" s="25">
        <f>H612</f>
        <v>0</v>
      </c>
      <c r="I611" s="25">
        <f>I612</f>
        <v>0</v>
      </c>
    </row>
    <row r="612" spans="1:12" ht="33.75" customHeight="1" x14ac:dyDescent="0.2">
      <c r="A612" s="65" t="s">
        <v>219</v>
      </c>
      <c r="B612" s="122" t="s">
        <v>17</v>
      </c>
      <c r="C612" s="40" t="s">
        <v>22</v>
      </c>
      <c r="D612" s="40" t="s">
        <v>25</v>
      </c>
      <c r="E612" s="217" t="s">
        <v>503</v>
      </c>
      <c r="F612" s="39">
        <v>414</v>
      </c>
      <c r="G612" s="25">
        <v>23186924.359999999</v>
      </c>
      <c r="H612" s="25"/>
      <c r="I612" s="25"/>
    </row>
    <row r="613" spans="1:12" ht="12.75" customHeight="1" x14ac:dyDescent="0.2">
      <c r="A613" s="31" t="s">
        <v>215</v>
      </c>
      <c r="B613" s="30" t="s">
        <v>17</v>
      </c>
      <c r="C613" s="32" t="s">
        <v>22</v>
      </c>
      <c r="D613" s="57" t="s">
        <v>27</v>
      </c>
      <c r="E613" s="93"/>
      <c r="F613" s="27"/>
      <c r="G613" s="29">
        <f>G619+G614+G640</f>
        <v>27084675.739999998</v>
      </c>
      <c r="H613" s="29">
        <f>H619+H614+H640</f>
        <v>28096855.739999998</v>
      </c>
      <c r="I613" s="29">
        <f>I619+I614+I640</f>
        <v>28096855.739999998</v>
      </c>
      <c r="J613" s="72"/>
      <c r="K613" s="72"/>
      <c r="L613" s="72"/>
    </row>
    <row r="614" spans="1:12" ht="41.25" customHeight="1" x14ac:dyDescent="0.2">
      <c r="A614" s="63" t="s">
        <v>341</v>
      </c>
      <c r="B614" s="83" t="s">
        <v>17</v>
      </c>
      <c r="C614" s="40" t="s">
        <v>22</v>
      </c>
      <c r="D614" s="41" t="s">
        <v>27</v>
      </c>
      <c r="E614" s="22" t="s">
        <v>336</v>
      </c>
      <c r="F614" s="40"/>
      <c r="G614" s="25">
        <f>G615</f>
        <v>362250</v>
      </c>
      <c r="H614" s="25">
        <f t="shared" ref="H614:I614" si="162">H615</f>
        <v>362250</v>
      </c>
      <c r="I614" s="25">
        <f t="shared" si="162"/>
        <v>362250</v>
      </c>
    </row>
    <row r="615" spans="1:12" ht="35.25" customHeight="1" x14ac:dyDescent="0.2">
      <c r="A615" s="65" t="s">
        <v>335</v>
      </c>
      <c r="B615" s="82" t="s">
        <v>17</v>
      </c>
      <c r="C615" s="40" t="s">
        <v>22</v>
      </c>
      <c r="D615" s="41" t="s">
        <v>27</v>
      </c>
      <c r="E615" s="40" t="s">
        <v>342</v>
      </c>
      <c r="F615" s="40"/>
      <c r="G615" s="25">
        <f t="shared" ref="G615:I617" si="163">G616</f>
        <v>362250</v>
      </c>
      <c r="H615" s="25">
        <f t="shared" si="163"/>
        <v>362250</v>
      </c>
      <c r="I615" s="25">
        <f t="shared" si="163"/>
        <v>362250</v>
      </c>
    </row>
    <row r="616" spans="1:12" ht="25.5" customHeight="1" x14ac:dyDescent="0.2">
      <c r="A616" s="65" t="s">
        <v>240</v>
      </c>
      <c r="B616" s="82" t="s">
        <v>17</v>
      </c>
      <c r="C616" s="40" t="s">
        <v>22</v>
      </c>
      <c r="D616" s="41" t="s">
        <v>27</v>
      </c>
      <c r="E616" s="40" t="s">
        <v>342</v>
      </c>
      <c r="F616" s="39">
        <v>200</v>
      </c>
      <c r="G616" s="25">
        <f t="shared" si="163"/>
        <v>362250</v>
      </c>
      <c r="H616" s="25">
        <f t="shared" si="163"/>
        <v>362250</v>
      </c>
      <c r="I616" s="25">
        <f t="shared" si="163"/>
        <v>362250</v>
      </c>
    </row>
    <row r="617" spans="1:12" ht="25.5" customHeight="1" x14ac:dyDescent="0.2">
      <c r="A617" s="65" t="s">
        <v>82</v>
      </c>
      <c r="B617" s="82" t="s">
        <v>17</v>
      </c>
      <c r="C617" s="40" t="s">
        <v>22</v>
      </c>
      <c r="D617" s="41" t="s">
        <v>27</v>
      </c>
      <c r="E617" s="40" t="s">
        <v>342</v>
      </c>
      <c r="F617" s="39">
        <v>240</v>
      </c>
      <c r="G617" s="25">
        <f t="shared" si="163"/>
        <v>362250</v>
      </c>
      <c r="H617" s="25">
        <f t="shared" si="163"/>
        <v>362250</v>
      </c>
      <c r="I617" s="25">
        <f t="shared" si="163"/>
        <v>362250</v>
      </c>
    </row>
    <row r="618" spans="1:12" ht="22.5" customHeight="1" x14ac:dyDescent="0.2">
      <c r="A618" s="65" t="s">
        <v>227</v>
      </c>
      <c r="B618" s="82" t="s">
        <v>17</v>
      </c>
      <c r="C618" s="40" t="s">
        <v>22</v>
      </c>
      <c r="D618" s="41" t="s">
        <v>27</v>
      </c>
      <c r="E618" s="40" t="s">
        <v>342</v>
      </c>
      <c r="F618" s="39">
        <v>244</v>
      </c>
      <c r="G618" s="25">
        <f>362250</f>
        <v>362250</v>
      </c>
      <c r="H618" s="25">
        <v>362250</v>
      </c>
      <c r="I618" s="25">
        <v>362250</v>
      </c>
    </row>
    <row r="619" spans="1:12" ht="38.25" customHeight="1" x14ac:dyDescent="0.2">
      <c r="A619" s="63" t="s">
        <v>297</v>
      </c>
      <c r="B619" s="83" t="s">
        <v>17</v>
      </c>
      <c r="C619" s="40" t="s">
        <v>22</v>
      </c>
      <c r="D619" s="41" t="s">
        <v>27</v>
      </c>
      <c r="E619" s="22" t="s">
        <v>138</v>
      </c>
      <c r="F619" s="40"/>
      <c r="G619" s="25">
        <f>G624+G628+G635+G620</f>
        <v>26513605.739999998</v>
      </c>
      <c r="H619" s="25">
        <f>H624+H628+H635+H620</f>
        <v>27734605.739999998</v>
      </c>
      <c r="I619" s="25">
        <f>I624+I628+I635+I620</f>
        <v>27734605.739999998</v>
      </c>
    </row>
    <row r="620" spans="1:12" ht="24" customHeight="1" x14ac:dyDescent="0.2">
      <c r="A620" s="65" t="s">
        <v>502</v>
      </c>
      <c r="B620" s="83" t="s">
        <v>17</v>
      </c>
      <c r="C620" s="40" t="s">
        <v>22</v>
      </c>
      <c r="D620" s="41" t="s">
        <v>27</v>
      </c>
      <c r="E620" s="217" t="s">
        <v>501</v>
      </c>
      <c r="F620" s="56"/>
      <c r="G620" s="25">
        <f t="shared" ref="G620:G621" si="164">G621</f>
        <v>2728800</v>
      </c>
      <c r="H620" s="25">
        <f t="shared" ref="H620:H621" si="165">H621</f>
        <v>2728800</v>
      </c>
      <c r="I620" s="25">
        <f t="shared" ref="I620:I621" si="166">I621</f>
        <v>2728800</v>
      </c>
    </row>
    <row r="621" spans="1:12" ht="22.5" customHeight="1" x14ac:dyDescent="0.2">
      <c r="A621" s="65" t="s">
        <v>240</v>
      </c>
      <c r="B621" s="83" t="s">
        <v>17</v>
      </c>
      <c r="C621" s="40" t="s">
        <v>22</v>
      </c>
      <c r="D621" s="41" t="s">
        <v>27</v>
      </c>
      <c r="E621" s="217" t="s">
        <v>501</v>
      </c>
      <c r="F621" s="56" t="s">
        <v>246</v>
      </c>
      <c r="G621" s="25">
        <f t="shared" si="164"/>
        <v>2728800</v>
      </c>
      <c r="H621" s="25">
        <f t="shared" si="165"/>
        <v>2728800</v>
      </c>
      <c r="I621" s="25">
        <f t="shared" si="166"/>
        <v>2728800</v>
      </c>
    </row>
    <row r="622" spans="1:12" ht="24" customHeight="1" x14ac:dyDescent="0.2">
      <c r="A622" s="65" t="s">
        <v>82</v>
      </c>
      <c r="B622" s="83" t="s">
        <v>17</v>
      </c>
      <c r="C622" s="40" t="s">
        <v>22</v>
      </c>
      <c r="D622" s="41" t="s">
        <v>27</v>
      </c>
      <c r="E622" s="217" t="s">
        <v>501</v>
      </c>
      <c r="F622" s="56" t="s">
        <v>81</v>
      </c>
      <c r="G622" s="25">
        <f>G623</f>
        <v>2728800</v>
      </c>
      <c r="H622" s="25">
        <f>H623</f>
        <v>2728800</v>
      </c>
      <c r="I622" s="25">
        <f>I623</f>
        <v>2728800</v>
      </c>
    </row>
    <row r="623" spans="1:12" ht="24" customHeight="1" x14ac:dyDescent="0.2">
      <c r="A623" s="65" t="s">
        <v>227</v>
      </c>
      <c r="B623" s="83" t="s">
        <v>17</v>
      </c>
      <c r="C623" s="40" t="s">
        <v>22</v>
      </c>
      <c r="D623" s="41" t="s">
        <v>27</v>
      </c>
      <c r="E623" s="217" t="s">
        <v>501</v>
      </c>
      <c r="F623" s="56" t="s">
        <v>80</v>
      </c>
      <c r="G623" s="25">
        <v>2728800</v>
      </c>
      <c r="H623" s="25">
        <v>2728800</v>
      </c>
      <c r="I623" s="25">
        <v>2728800</v>
      </c>
    </row>
    <row r="624" spans="1:12" ht="32.25" customHeight="1" x14ac:dyDescent="0.2">
      <c r="A624" s="65" t="s">
        <v>216</v>
      </c>
      <c r="B624" s="82" t="s">
        <v>17</v>
      </c>
      <c r="C624" s="40" t="s">
        <v>22</v>
      </c>
      <c r="D624" s="40" t="s">
        <v>27</v>
      </c>
      <c r="E624" s="217" t="s">
        <v>338</v>
      </c>
      <c r="F624" s="39"/>
      <c r="G624" s="25">
        <f>G626</f>
        <v>1548653.26</v>
      </c>
      <c r="H624" s="25">
        <f>H626</f>
        <v>1849653.26</v>
      </c>
      <c r="I624" s="25">
        <f>I626</f>
        <v>1849653.26</v>
      </c>
    </row>
    <row r="625" spans="1:9" ht="40.5" customHeight="1" x14ac:dyDescent="0.2">
      <c r="A625" s="65" t="s">
        <v>240</v>
      </c>
      <c r="B625" s="82" t="s">
        <v>17</v>
      </c>
      <c r="C625" s="40" t="s">
        <v>22</v>
      </c>
      <c r="D625" s="40" t="s">
        <v>27</v>
      </c>
      <c r="E625" s="217" t="s">
        <v>338</v>
      </c>
      <c r="F625" s="39">
        <v>200</v>
      </c>
      <c r="G625" s="25">
        <f t="shared" ref="G625:I626" si="167">G626</f>
        <v>1548653.26</v>
      </c>
      <c r="H625" s="25">
        <f t="shared" si="167"/>
        <v>1849653.26</v>
      </c>
      <c r="I625" s="25">
        <f t="shared" si="167"/>
        <v>1849653.26</v>
      </c>
    </row>
    <row r="626" spans="1:9" ht="35.25" customHeight="1" x14ac:dyDescent="0.2">
      <c r="A626" s="65" t="s">
        <v>82</v>
      </c>
      <c r="B626" s="82" t="s">
        <v>17</v>
      </c>
      <c r="C626" s="40" t="s">
        <v>22</v>
      </c>
      <c r="D626" s="40" t="s">
        <v>27</v>
      </c>
      <c r="E626" s="217" t="s">
        <v>338</v>
      </c>
      <c r="F626" s="39">
        <v>240</v>
      </c>
      <c r="G626" s="25">
        <f t="shared" si="167"/>
        <v>1548653.26</v>
      </c>
      <c r="H626" s="25">
        <f t="shared" si="167"/>
        <v>1849653.26</v>
      </c>
      <c r="I626" s="25">
        <f t="shared" si="167"/>
        <v>1849653.26</v>
      </c>
    </row>
    <row r="627" spans="1:9" ht="18.75" customHeight="1" x14ac:dyDescent="0.2">
      <c r="A627" s="65" t="s">
        <v>227</v>
      </c>
      <c r="B627" s="82" t="s">
        <v>17</v>
      </c>
      <c r="C627" s="40" t="s">
        <v>22</v>
      </c>
      <c r="D627" s="40" t="s">
        <v>27</v>
      </c>
      <c r="E627" s="217" t="s">
        <v>338</v>
      </c>
      <c r="F627" s="39">
        <v>244</v>
      </c>
      <c r="G627" s="25">
        <v>1548653.26</v>
      </c>
      <c r="H627" s="25">
        <v>1849653.26</v>
      </c>
      <c r="I627" s="25">
        <v>1849653.26</v>
      </c>
    </row>
    <row r="628" spans="1:9" ht="12.75" customHeight="1" x14ac:dyDescent="0.2">
      <c r="A628" s="65" t="s">
        <v>334</v>
      </c>
      <c r="B628" s="82" t="s">
        <v>17</v>
      </c>
      <c r="C628" s="40" t="s">
        <v>22</v>
      </c>
      <c r="D628" s="41" t="s">
        <v>27</v>
      </c>
      <c r="E628" s="40" t="s">
        <v>361</v>
      </c>
      <c r="F628" s="40"/>
      <c r="G628" s="25">
        <f>G629+G633</f>
        <v>16982203.869999997</v>
      </c>
      <c r="H628" s="25">
        <f>H629+H633</f>
        <v>17982203.869999997</v>
      </c>
      <c r="I628" s="25">
        <f>I629+I633</f>
        <v>17982203.869999997</v>
      </c>
    </row>
    <row r="629" spans="1:9" ht="32.25" customHeight="1" x14ac:dyDescent="0.2">
      <c r="A629" s="65" t="s">
        <v>240</v>
      </c>
      <c r="B629" s="82" t="s">
        <v>17</v>
      </c>
      <c r="C629" s="40" t="s">
        <v>22</v>
      </c>
      <c r="D629" s="41" t="s">
        <v>27</v>
      </c>
      <c r="E629" s="40" t="s">
        <v>361</v>
      </c>
      <c r="F629" s="39">
        <v>200</v>
      </c>
      <c r="G629" s="25">
        <f t="shared" ref="G629:I629" si="168">G630</f>
        <v>16966944.849999998</v>
      </c>
      <c r="H629" s="25">
        <f t="shared" si="168"/>
        <v>17982203.869999997</v>
      </c>
      <c r="I629" s="25">
        <f t="shared" si="168"/>
        <v>17982203.869999997</v>
      </c>
    </row>
    <row r="630" spans="1:9" ht="35.25" customHeight="1" x14ac:dyDescent="0.2">
      <c r="A630" s="65" t="s">
        <v>82</v>
      </c>
      <c r="B630" s="82" t="s">
        <v>17</v>
      </c>
      <c r="C630" s="40" t="s">
        <v>22</v>
      </c>
      <c r="D630" s="41" t="s">
        <v>27</v>
      </c>
      <c r="E630" s="40" t="s">
        <v>361</v>
      </c>
      <c r="F630" s="39">
        <v>240</v>
      </c>
      <c r="G630" s="25">
        <f>G631+G632</f>
        <v>16966944.849999998</v>
      </c>
      <c r="H630" s="25">
        <f>H631+H632</f>
        <v>17982203.869999997</v>
      </c>
      <c r="I630" s="25">
        <f>I631+I632</f>
        <v>17982203.869999997</v>
      </c>
    </row>
    <row r="631" spans="1:9" ht="12.75" customHeight="1" x14ac:dyDescent="0.2">
      <c r="A631" s="65" t="s">
        <v>227</v>
      </c>
      <c r="B631" s="82" t="s">
        <v>17</v>
      </c>
      <c r="C631" s="40" t="s">
        <v>22</v>
      </c>
      <c r="D631" s="41" t="s">
        <v>27</v>
      </c>
      <c r="E631" s="40" t="s">
        <v>361</v>
      </c>
      <c r="F631" s="39">
        <v>244</v>
      </c>
      <c r="G631" s="25">
        <v>4126740.98</v>
      </c>
      <c r="H631" s="25">
        <v>5142000</v>
      </c>
      <c r="I631" s="25">
        <v>5142000</v>
      </c>
    </row>
    <row r="632" spans="1:9" ht="17.25" customHeight="1" x14ac:dyDescent="0.2">
      <c r="A632" s="65" t="s">
        <v>239</v>
      </c>
      <c r="B632" s="82" t="s">
        <v>17</v>
      </c>
      <c r="C632" s="40" t="s">
        <v>22</v>
      </c>
      <c r="D632" s="41" t="s">
        <v>27</v>
      </c>
      <c r="E632" s="40" t="s">
        <v>361</v>
      </c>
      <c r="F632" s="39">
        <v>247</v>
      </c>
      <c r="G632" s="25">
        <v>12840203.869999999</v>
      </c>
      <c r="H632" s="25">
        <v>12840203.869999999</v>
      </c>
      <c r="I632" s="25">
        <v>12840203.869999999</v>
      </c>
    </row>
    <row r="633" spans="1:9" ht="17.25" customHeight="1" x14ac:dyDescent="0.2">
      <c r="A633" s="65" t="s">
        <v>244</v>
      </c>
      <c r="B633" s="122" t="s">
        <v>17</v>
      </c>
      <c r="C633" s="40" t="s">
        <v>22</v>
      </c>
      <c r="D633" s="41" t="s">
        <v>27</v>
      </c>
      <c r="E633" s="40" t="s">
        <v>361</v>
      </c>
      <c r="F633" s="39">
        <v>800</v>
      </c>
      <c r="G633" s="25">
        <f>G634</f>
        <v>15259.02</v>
      </c>
      <c r="H633" s="25">
        <f>H634</f>
        <v>0</v>
      </c>
      <c r="I633" s="25">
        <f>I634</f>
        <v>0</v>
      </c>
    </row>
    <row r="634" spans="1:9" ht="17.25" customHeight="1" x14ac:dyDescent="0.2">
      <c r="A634" s="65" t="s">
        <v>14</v>
      </c>
      <c r="B634" s="122" t="s">
        <v>17</v>
      </c>
      <c r="C634" s="40" t="s">
        <v>22</v>
      </c>
      <c r="D634" s="41" t="s">
        <v>27</v>
      </c>
      <c r="E634" s="40" t="s">
        <v>361</v>
      </c>
      <c r="F634" s="39">
        <v>850</v>
      </c>
      <c r="G634" s="25">
        <v>15259.02</v>
      </c>
      <c r="H634" s="25"/>
      <c r="I634" s="25"/>
    </row>
    <row r="635" spans="1:9" ht="35.25" customHeight="1" x14ac:dyDescent="0.2">
      <c r="A635" s="65" t="s">
        <v>335</v>
      </c>
      <c r="B635" s="82" t="s">
        <v>17</v>
      </c>
      <c r="C635" s="40" t="s">
        <v>22</v>
      </c>
      <c r="D635" s="41" t="s">
        <v>27</v>
      </c>
      <c r="E635" s="40" t="s">
        <v>362</v>
      </c>
      <c r="F635" s="40"/>
      <c r="G635" s="25">
        <f>G636</f>
        <v>5253948.6100000003</v>
      </c>
      <c r="H635" s="25">
        <f t="shared" ref="H635:I635" si="169">H636</f>
        <v>5173948.6100000003</v>
      </c>
      <c r="I635" s="25">
        <f t="shared" si="169"/>
        <v>5173948.6100000003</v>
      </c>
    </row>
    <row r="636" spans="1:9" ht="39.75" customHeight="1" x14ac:dyDescent="0.2">
      <c r="A636" s="65" t="s">
        <v>240</v>
      </c>
      <c r="B636" s="82" t="s">
        <v>17</v>
      </c>
      <c r="C636" s="40" t="s">
        <v>22</v>
      </c>
      <c r="D636" s="41" t="s">
        <v>27</v>
      </c>
      <c r="E636" s="40" t="s">
        <v>362</v>
      </c>
      <c r="F636" s="39">
        <v>200</v>
      </c>
      <c r="G636" s="25">
        <f t="shared" ref="G636:I636" si="170">G637</f>
        <v>5253948.6100000003</v>
      </c>
      <c r="H636" s="25">
        <f t="shared" si="170"/>
        <v>5173948.6100000003</v>
      </c>
      <c r="I636" s="25">
        <f t="shared" si="170"/>
        <v>5173948.6100000003</v>
      </c>
    </row>
    <row r="637" spans="1:9" ht="33.75" customHeight="1" x14ac:dyDescent="0.2">
      <c r="A637" s="65" t="s">
        <v>82</v>
      </c>
      <c r="B637" s="82" t="s">
        <v>17</v>
      </c>
      <c r="C637" s="40" t="s">
        <v>22</v>
      </c>
      <c r="D637" s="41" t="s">
        <v>27</v>
      </c>
      <c r="E637" s="40" t="s">
        <v>362</v>
      </c>
      <c r="F637" s="39">
        <v>240</v>
      </c>
      <c r="G637" s="25">
        <f>G639+G638</f>
        <v>5253948.6100000003</v>
      </c>
      <c r="H637" s="25">
        <f>H639+H638</f>
        <v>5173948.6100000003</v>
      </c>
      <c r="I637" s="25">
        <f>I639+I638</f>
        <v>5173948.6100000003</v>
      </c>
    </row>
    <row r="638" spans="1:9" ht="33.75" customHeight="1" x14ac:dyDescent="0.2">
      <c r="A638" s="23" t="s">
        <v>405</v>
      </c>
      <c r="B638" s="122" t="s">
        <v>17</v>
      </c>
      <c r="C638" s="40" t="s">
        <v>22</v>
      </c>
      <c r="D638" s="41" t="s">
        <v>27</v>
      </c>
      <c r="E638" s="40" t="s">
        <v>362</v>
      </c>
      <c r="F638" s="39">
        <v>243</v>
      </c>
      <c r="G638" s="25">
        <v>11650</v>
      </c>
      <c r="H638" s="25"/>
      <c r="I638" s="25"/>
    </row>
    <row r="639" spans="1:9" ht="27.75" customHeight="1" x14ac:dyDescent="0.2">
      <c r="A639" s="65" t="s">
        <v>227</v>
      </c>
      <c r="B639" s="82" t="s">
        <v>17</v>
      </c>
      <c r="C639" s="40" t="s">
        <v>22</v>
      </c>
      <c r="D639" s="41" t="s">
        <v>27</v>
      </c>
      <c r="E639" s="40" t="s">
        <v>362</v>
      </c>
      <c r="F639" s="39">
        <v>244</v>
      </c>
      <c r="G639" s="44">
        <f>5442298.61-200000</f>
        <v>5242298.6100000003</v>
      </c>
      <c r="H639" s="44">
        <v>5173948.6100000003</v>
      </c>
      <c r="I639" s="44">
        <v>5173948.6100000003</v>
      </c>
    </row>
    <row r="640" spans="1:9" ht="21" customHeight="1" x14ac:dyDescent="0.2">
      <c r="A640" s="65" t="s">
        <v>512</v>
      </c>
      <c r="B640" s="122" t="s">
        <v>17</v>
      </c>
      <c r="C640" s="40" t="s">
        <v>22</v>
      </c>
      <c r="D640" s="41" t="s">
        <v>27</v>
      </c>
      <c r="E640" s="55" t="s">
        <v>149</v>
      </c>
      <c r="F640" s="39"/>
      <c r="G640" s="25">
        <f t="shared" ref="G640:G642" si="171">G641</f>
        <v>208820</v>
      </c>
      <c r="H640" s="25">
        <f t="shared" ref="H640:H642" si="172">H641</f>
        <v>0</v>
      </c>
      <c r="I640" s="25">
        <f t="shared" ref="I640:I642" si="173">I641</f>
        <v>0</v>
      </c>
    </row>
    <row r="641" spans="1:9" ht="24.75" customHeight="1" x14ac:dyDescent="0.2">
      <c r="A641" s="65" t="s">
        <v>91</v>
      </c>
      <c r="B641" s="122" t="s">
        <v>17</v>
      </c>
      <c r="C641" s="40" t="s">
        <v>22</v>
      </c>
      <c r="D641" s="41" t="s">
        <v>27</v>
      </c>
      <c r="E641" s="55" t="s">
        <v>150</v>
      </c>
      <c r="F641" s="39"/>
      <c r="G641" s="25">
        <f t="shared" si="171"/>
        <v>208820</v>
      </c>
      <c r="H641" s="25">
        <f t="shared" si="172"/>
        <v>0</v>
      </c>
      <c r="I641" s="25">
        <f t="shared" si="173"/>
        <v>0</v>
      </c>
    </row>
    <row r="642" spans="1:9" ht="27.75" customHeight="1" x14ac:dyDescent="0.2">
      <c r="A642" s="65" t="s">
        <v>240</v>
      </c>
      <c r="B642" s="122" t="s">
        <v>17</v>
      </c>
      <c r="C642" s="40" t="s">
        <v>22</v>
      </c>
      <c r="D642" s="41" t="s">
        <v>27</v>
      </c>
      <c r="E642" s="55" t="s">
        <v>150</v>
      </c>
      <c r="F642" s="39">
        <v>200</v>
      </c>
      <c r="G642" s="25">
        <f t="shared" si="171"/>
        <v>208820</v>
      </c>
      <c r="H642" s="25">
        <f t="shared" si="172"/>
        <v>0</v>
      </c>
      <c r="I642" s="25">
        <f t="shared" si="173"/>
        <v>0</v>
      </c>
    </row>
    <row r="643" spans="1:9" ht="27.75" customHeight="1" x14ac:dyDescent="0.2">
      <c r="A643" s="65" t="s">
        <v>82</v>
      </c>
      <c r="B643" s="122" t="s">
        <v>17</v>
      </c>
      <c r="C643" s="40" t="s">
        <v>22</v>
      </c>
      <c r="D643" s="41" t="s">
        <v>27</v>
      </c>
      <c r="E643" s="55" t="s">
        <v>150</v>
      </c>
      <c r="F643" s="39">
        <v>240</v>
      </c>
      <c r="G643" s="25">
        <f>G644</f>
        <v>208820</v>
      </c>
      <c r="H643" s="25">
        <f>H644</f>
        <v>0</v>
      </c>
      <c r="I643" s="25">
        <f>I644</f>
        <v>0</v>
      </c>
    </row>
    <row r="644" spans="1:9" s="133" customFormat="1" ht="16.5" customHeight="1" x14ac:dyDescent="0.2">
      <c r="A644" s="132" t="s">
        <v>227</v>
      </c>
      <c r="B644" s="83" t="s">
        <v>17</v>
      </c>
      <c r="C644" s="40" t="s">
        <v>22</v>
      </c>
      <c r="D644" s="41" t="s">
        <v>27</v>
      </c>
      <c r="E644" s="55" t="s">
        <v>150</v>
      </c>
      <c r="F644" s="40" t="s">
        <v>80</v>
      </c>
      <c r="G644" s="25">
        <v>208820</v>
      </c>
      <c r="H644" s="25"/>
      <c r="I644" s="25"/>
    </row>
    <row r="645" spans="1:9" ht="12.75" customHeight="1" x14ac:dyDescent="0.2">
      <c r="A645" s="65"/>
      <c r="B645" s="83"/>
      <c r="C645" s="40"/>
      <c r="D645" s="64"/>
      <c r="E645" s="22"/>
      <c r="F645" s="40"/>
      <c r="G645" s="25"/>
      <c r="H645" s="25"/>
      <c r="I645" s="25"/>
    </row>
    <row r="646" spans="1:9" ht="30.75" customHeight="1" x14ac:dyDescent="0.2">
      <c r="A646" s="31" t="s">
        <v>28</v>
      </c>
      <c r="B646" s="92" t="s">
        <v>17</v>
      </c>
      <c r="C646" s="32" t="s">
        <v>31</v>
      </c>
      <c r="D646" s="80"/>
      <c r="E646" s="28"/>
      <c r="F646" s="32"/>
      <c r="G646" s="29">
        <f>G659+G647+G666</f>
        <v>15920242.59</v>
      </c>
      <c r="H646" s="29">
        <f>H659+H647+H666</f>
        <v>357000</v>
      </c>
      <c r="I646" s="29">
        <f>I659+I647+I666</f>
        <v>357000</v>
      </c>
    </row>
    <row r="647" spans="1:9" ht="38.25" customHeight="1" x14ac:dyDescent="0.2">
      <c r="A647" s="26" t="s">
        <v>430</v>
      </c>
      <c r="B647" s="92" t="s">
        <v>17</v>
      </c>
      <c r="C647" s="32" t="s">
        <v>31</v>
      </c>
      <c r="D647" s="32" t="s">
        <v>22</v>
      </c>
      <c r="E647" s="22"/>
      <c r="F647" s="76"/>
      <c r="G647" s="134">
        <f>G648+G654</f>
        <v>100000</v>
      </c>
      <c r="H647" s="134">
        <f>H648+H654</f>
        <v>100000</v>
      </c>
      <c r="I647" s="134">
        <f>I648+I654</f>
        <v>100000</v>
      </c>
    </row>
    <row r="648" spans="1:9" ht="30" customHeight="1" x14ac:dyDescent="0.2">
      <c r="A648" s="104" t="s">
        <v>87</v>
      </c>
      <c r="B648" s="83" t="s">
        <v>17</v>
      </c>
      <c r="C648" s="40" t="s">
        <v>31</v>
      </c>
      <c r="D648" s="40" t="s">
        <v>22</v>
      </c>
      <c r="E648" s="22" t="s">
        <v>160</v>
      </c>
      <c r="F648" s="24"/>
      <c r="G648" s="135">
        <f t="shared" ref="G648:I652" si="174">G649</f>
        <v>90000</v>
      </c>
      <c r="H648" s="135">
        <f t="shared" si="174"/>
        <v>100000</v>
      </c>
      <c r="I648" s="135">
        <f t="shared" si="174"/>
        <v>100000</v>
      </c>
    </row>
    <row r="649" spans="1:9" ht="38.25" customHeight="1" x14ac:dyDescent="0.2">
      <c r="A649" s="23" t="s">
        <v>89</v>
      </c>
      <c r="B649" s="83" t="s">
        <v>17</v>
      </c>
      <c r="C649" s="40" t="s">
        <v>31</v>
      </c>
      <c r="D649" s="40" t="s">
        <v>22</v>
      </c>
      <c r="E649" s="22" t="s">
        <v>161</v>
      </c>
      <c r="F649" s="24"/>
      <c r="G649" s="135">
        <f t="shared" si="174"/>
        <v>90000</v>
      </c>
      <c r="H649" s="135">
        <f t="shared" si="174"/>
        <v>100000</v>
      </c>
      <c r="I649" s="135">
        <f t="shared" si="174"/>
        <v>100000</v>
      </c>
    </row>
    <row r="650" spans="1:9" ht="31.5" customHeight="1" x14ac:dyDescent="0.2">
      <c r="A650" s="23" t="s">
        <v>88</v>
      </c>
      <c r="B650" s="83" t="s">
        <v>17</v>
      </c>
      <c r="C650" s="40" t="s">
        <v>31</v>
      </c>
      <c r="D650" s="40" t="s">
        <v>22</v>
      </c>
      <c r="E650" s="22" t="s">
        <v>148</v>
      </c>
      <c r="F650" s="24"/>
      <c r="G650" s="135">
        <f t="shared" si="174"/>
        <v>90000</v>
      </c>
      <c r="H650" s="135">
        <f t="shared" si="174"/>
        <v>100000</v>
      </c>
      <c r="I650" s="135">
        <f t="shared" si="174"/>
        <v>100000</v>
      </c>
    </row>
    <row r="651" spans="1:9" ht="31.5" customHeight="1" x14ac:dyDescent="0.2">
      <c r="A651" s="23" t="s">
        <v>240</v>
      </c>
      <c r="B651" s="83" t="s">
        <v>17</v>
      </c>
      <c r="C651" s="40" t="s">
        <v>31</v>
      </c>
      <c r="D651" s="40" t="s">
        <v>22</v>
      </c>
      <c r="E651" s="22" t="s">
        <v>148</v>
      </c>
      <c r="F651" s="24">
        <v>200</v>
      </c>
      <c r="G651" s="135">
        <f t="shared" si="174"/>
        <v>90000</v>
      </c>
      <c r="H651" s="135">
        <f t="shared" si="174"/>
        <v>100000</v>
      </c>
      <c r="I651" s="135">
        <f t="shared" si="174"/>
        <v>100000</v>
      </c>
    </row>
    <row r="652" spans="1:9" ht="25.5" customHeight="1" x14ac:dyDescent="0.2">
      <c r="A652" s="65" t="s">
        <v>82</v>
      </c>
      <c r="B652" s="40" t="s">
        <v>17</v>
      </c>
      <c r="C652" s="40" t="s">
        <v>31</v>
      </c>
      <c r="D652" s="40" t="s">
        <v>22</v>
      </c>
      <c r="E652" s="40" t="s">
        <v>148</v>
      </c>
      <c r="F652" s="39">
        <v>240</v>
      </c>
      <c r="G652" s="25">
        <f t="shared" si="174"/>
        <v>90000</v>
      </c>
      <c r="H652" s="25">
        <f t="shared" si="174"/>
        <v>100000</v>
      </c>
      <c r="I652" s="25">
        <f t="shared" si="174"/>
        <v>100000</v>
      </c>
    </row>
    <row r="653" spans="1:9" ht="12.75" customHeight="1" x14ac:dyDescent="0.2">
      <c r="A653" s="65" t="s">
        <v>227</v>
      </c>
      <c r="B653" s="40" t="s">
        <v>17</v>
      </c>
      <c r="C653" s="40" t="s">
        <v>31</v>
      </c>
      <c r="D653" s="40" t="s">
        <v>22</v>
      </c>
      <c r="E653" s="40" t="s">
        <v>148</v>
      </c>
      <c r="F653" s="39">
        <v>244</v>
      </c>
      <c r="G653" s="25">
        <v>90000</v>
      </c>
      <c r="H653" s="25">
        <v>100000</v>
      </c>
      <c r="I653" s="25">
        <v>100000</v>
      </c>
    </row>
    <row r="654" spans="1:9" ht="24.75" customHeight="1" x14ac:dyDescent="0.2">
      <c r="A654" s="65" t="s">
        <v>254</v>
      </c>
      <c r="B654" s="83" t="s">
        <v>17</v>
      </c>
      <c r="C654" s="40" t="s">
        <v>31</v>
      </c>
      <c r="D654" s="64" t="s">
        <v>22</v>
      </c>
      <c r="E654" s="40" t="s">
        <v>284</v>
      </c>
      <c r="F654" s="39"/>
      <c r="G654" s="25">
        <f t="shared" ref="G654:G656" si="175">G655</f>
        <v>10000</v>
      </c>
      <c r="H654" s="25">
        <f t="shared" ref="H654:H656" si="176">H655</f>
        <v>0</v>
      </c>
      <c r="I654" s="25">
        <f t="shared" ref="I654:I656" si="177">I655</f>
        <v>0</v>
      </c>
    </row>
    <row r="655" spans="1:9" ht="22.5" customHeight="1" x14ac:dyDescent="0.2">
      <c r="A655" s="65" t="s">
        <v>84</v>
      </c>
      <c r="B655" s="83" t="s">
        <v>17</v>
      </c>
      <c r="C655" s="40" t="s">
        <v>31</v>
      </c>
      <c r="D655" s="64" t="s">
        <v>22</v>
      </c>
      <c r="E655" s="40" t="s">
        <v>285</v>
      </c>
      <c r="F655" s="39"/>
      <c r="G655" s="25">
        <f t="shared" si="175"/>
        <v>10000</v>
      </c>
      <c r="H655" s="25">
        <f t="shared" si="176"/>
        <v>0</v>
      </c>
      <c r="I655" s="25">
        <f t="shared" si="177"/>
        <v>0</v>
      </c>
    </row>
    <row r="656" spans="1:9" ht="28.5" customHeight="1" x14ac:dyDescent="0.2">
      <c r="A656" s="65" t="s">
        <v>240</v>
      </c>
      <c r="B656" s="83" t="s">
        <v>17</v>
      </c>
      <c r="C656" s="40" t="s">
        <v>31</v>
      </c>
      <c r="D656" s="64" t="s">
        <v>22</v>
      </c>
      <c r="E656" s="40" t="s">
        <v>285</v>
      </c>
      <c r="F656" s="39">
        <v>200</v>
      </c>
      <c r="G656" s="25">
        <f t="shared" si="175"/>
        <v>10000</v>
      </c>
      <c r="H656" s="25">
        <f t="shared" si="176"/>
        <v>0</v>
      </c>
      <c r="I656" s="25">
        <f t="shared" si="177"/>
        <v>0</v>
      </c>
    </row>
    <row r="657" spans="1:9" ht="27" customHeight="1" x14ac:dyDescent="0.2">
      <c r="A657" s="65" t="s">
        <v>82</v>
      </c>
      <c r="B657" s="83" t="s">
        <v>17</v>
      </c>
      <c r="C657" s="40" t="s">
        <v>31</v>
      </c>
      <c r="D657" s="64" t="s">
        <v>22</v>
      </c>
      <c r="E657" s="40" t="s">
        <v>285</v>
      </c>
      <c r="F657" s="39">
        <v>240</v>
      </c>
      <c r="G657" s="25">
        <f>G658</f>
        <v>10000</v>
      </c>
      <c r="H657" s="25">
        <f>H658</f>
        <v>0</v>
      </c>
      <c r="I657" s="25">
        <f>I658</f>
        <v>0</v>
      </c>
    </row>
    <row r="658" spans="1:9" ht="12.75" customHeight="1" x14ac:dyDescent="0.2">
      <c r="A658" s="65" t="s">
        <v>227</v>
      </c>
      <c r="B658" s="83" t="s">
        <v>17</v>
      </c>
      <c r="C658" s="40" t="s">
        <v>31</v>
      </c>
      <c r="D658" s="64" t="s">
        <v>22</v>
      </c>
      <c r="E658" s="40" t="s">
        <v>285</v>
      </c>
      <c r="F658" s="39">
        <v>244</v>
      </c>
      <c r="G658" s="25">
        <v>10000</v>
      </c>
      <c r="H658" s="25"/>
      <c r="I658" s="25"/>
    </row>
    <row r="659" spans="1:9" ht="19.5" customHeight="1" x14ac:dyDescent="0.2">
      <c r="A659" s="31" t="s">
        <v>252</v>
      </c>
      <c r="B659" s="92" t="s">
        <v>17</v>
      </c>
      <c r="C659" s="32" t="s">
        <v>31</v>
      </c>
      <c r="D659" s="80" t="s">
        <v>31</v>
      </c>
      <c r="E659" s="28"/>
      <c r="F659" s="32"/>
      <c r="G659" s="29">
        <f t="shared" ref="G659:I662" si="178">G660</f>
        <v>257000</v>
      </c>
      <c r="H659" s="29">
        <f t="shared" si="178"/>
        <v>257000</v>
      </c>
      <c r="I659" s="29">
        <f t="shared" si="178"/>
        <v>257000</v>
      </c>
    </row>
    <row r="660" spans="1:9" ht="60.75" customHeight="1" x14ac:dyDescent="0.2">
      <c r="A660" s="63" t="s">
        <v>299</v>
      </c>
      <c r="B660" s="83" t="s">
        <v>17</v>
      </c>
      <c r="C660" s="40" t="s">
        <v>31</v>
      </c>
      <c r="D660" s="64" t="s">
        <v>31</v>
      </c>
      <c r="E660" s="22" t="s">
        <v>143</v>
      </c>
      <c r="F660" s="40"/>
      <c r="G660" s="25">
        <f t="shared" ref="G660:G662" si="179">G661</f>
        <v>257000</v>
      </c>
      <c r="H660" s="25">
        <f t="shared" si="178"/>
        <v>257000</v>
      </c>
      <c r="I660" s="44">
        <f t="shared" si="178"/>
        <v>257000</v>
      </c>
    </row>
    <row r="661" spans="1:9" s="10" customFormat="1" ht="32.25" customHeight="1" x14ac:dyDescent="0.2">
      <c r="A661" s="65" t="s">
        <v>349</v>
      </c>
      <c r="B661" s="83" t="s">
        <v>17</v>
      </c>
      <c r="C661" s="40" t="s">
        <v>31</v>
      </c>
      <c r="D661" s="64" t="s">
        <v>31</v>
      </c>
      <c r="E661" s="22" t="s">
        <v>173</v>
      </c>
      <c r="F661" s="40"/>
      <c r="G661" s="25">
        <f t="shared" si="179"/>
        <v>257000</v>
      </c>
      <c r="H661" s="25">
        <f t="shared" si="178"/>
        <v>257000</v>
      </c>
      <c r="I661" s="25">
        <f t="shared" si="178"/>
        <v>257000</v>
      </c>
    </row>
    <row r="662" spans="1:9" s="10" customFormat="1" ht="38.25" customHeight="1" x14ac:dyDescent="0.2">
      <c r="A662" s="63" t="s">
        <v>85</v>
      </c>
      <c r="B662" s="83" t="s">
        <v>17</v>
      </c>
      <c r="C662" s="40" t="s">
        <v>31</v>
      </c>
      <c r="D662" s="64" t="s">
        <v>31</v>
      </c>
      <c r="E662" s="22" t="s">
        <v>174</v>
      </c>
      <c r="F662" s="40"/>
      <c r="G662" s="25">
        <f t="shared" si="179"/>
        <v>257000</v>
      </c>
      <c r="H662" s="25">
        <f t="shared" si="178"/>
        <v>257000</v>
      </c>
      <c r="I662" s="25">
        <f t="shared" si="178"/>
        <v>257000</v>
      </c>
    </row>
    <row r="663" spans="1:9" ht="36.75" customHeight="1" x14ac:dyDescent="0.2">
      <c r="A663" s="65" t="s">
        <v>240</v>
      </c>
      <c r="B663" s="83" t="s">
        <v>17</v>
      </c>
      <c r="C663" s="40" t="s">
        <v>31</v>
      </c>
      <c r="D663" s="64" t="s">
        <v>31</v>
      </c>
      <c r="E663" s="22" t="s">
        <v>174</v>
      </c>
      <c r="F663" s="40" t="s">
        <v>246</v>
      </c>
      <c r="G663" s="25">
        <f t="shared" ref="G663:I664" si="180">G664</f>
        <v>257000</v>
      </c>
      <c r="H663" s="25">
        <f t="shared" si="180"/>
        <v>257000</v>
      </c>
      <c r="I663" s="44">
        <f t="shared" si="180"/>
        <v>257000</v>
      </c>
    </row>
    <row r="664" spans="1:9" ht="25.5" x14ac:dyDescent="0.2">
      <c r="A664" s="65" t="s">
        <v>253</v>
      </c>
      <c r="B664" s="83" t="s">
        <v>17</v>
      </c>
      <c r="C664" s="40" t="s">
        <v>31</v>
      </c>
      <c r="D664" s="64" t="s">
        <v>31</v>
      </c>
      <c r="E664" s="22" t="s">
        <v>174</v>
      </c>
      <c r="F664" s="40" t="s">
        <v>81</v>
      </c>
      <c r="G664" s="25">
        <f t="shared" si="180"/>
        <v>257000</v>
      </c>
      <c r="H664" s="25">
        <f t="shared" si="180"/>
        <v>257000</v>
      </c>
      <c r="I664" s="25">
        <f t="shared" si="180"/>
        <v>257000</v>
      </c>
    </row>
    <row r="665" spans="1:9" ht="28.5" customHeight="1" x14ac:dyDescent="0.2">
      <c r="A665" s="65" t="s">
        <v>228</v>
      </c>
      <c r="B665" s="83" t="s">
        <v>17</v>
      </c>
      <c r="C665" s="40" t="s">
        <v>31</v>
      </c>
      <c r="D665" s="64" t="s">
        <v>31</v>
      </c>
      <c r="E665" s="22" t="s">
        <v>174</v>
      </c>
      <c r="F665" s="40" t="s">
        <v>80</v>
      </c>
      <c r="G665" s="25">
        <v>257000</v>
      </c>
      <c r="H665" s="25">
        <v>257000</v>
      </c>
      <c r="I665" s="25">
        <v>257000</v>
      </c>
    </row>
    <row r="666" spans="1:9" s="10" customFormat="1" ht="28.5" customHeight="1" x14ac:dyDescent="0.2">
      <c r="A666" s="31" t="s">
        <v>39</v>
      </c>
      <c r="B666" s="92" t="s">
        <v>17</v>
      </c>
      <c r="C666" s="32" t="s">
        <v>31</v>
      </c>
      <c r="D666" s="80" t="s">
        <v>23</v>
      </c>
      <c r="E666" s="28"/>
      <c r="F666" s="32"/>
      <c r="G666" s="25">
        <f t="shared" ref="G666:G679" si="181">G667</f>
        <v>15563242.59</v>
      </c>
      <c r="H666" s="25">
        <f t="shared" ref="H666:H679" si="182">H667</f>
        <v>0</v>
      </c>
      <c r="I666" s="25">
        <f t="shared" ref="I666:I679" si="183">I667</f>
        <v>0</v>
      </c>
    </row>
    <row r="667" spans="1:9" ht="28.5" customHeight="1" x14ac:dyDescent="0.2">
      <c r="A667" s="63" t="s">
        <v>298</v>
      </c>
      <c r="B667" s="83" t="s">
        <v>17</v>
      </c>
      <c r="C667" s="40" t="s">
        <v>31</v>
      </c>
      <c r="D667" s="64" t="s">
        <v>23</v>
      </c>
      <c r="E667" s="22" t="s">
        <v>131</v>
      </c>
      <c r="F667" s="40"/>
      <c r="G667" s="25">
        <f t="shared" si="181"/>
        <v>15563242.59</v>
      </c>
      <c r="H667" s="25">
        <f t="shared" si="182"/>
        <v>0</v>
      </c>
      <c r="I667" s="25">
        <f t="shared" si="183"/>
        <v>0</v>
      </c>
    </row>
    <row r="668" spans="1:9" ht="28.5" customHeight="1" x14ac:dyDescent="0.2">
      <c r="A668" s="65" t="s">
        <v>125</v>
      </c>
      <c r="B668" s="83" t="s">
        <v>17</v>
      </c>
      <c r="C668" s="40" t="s">
        <v>31</v>
      </c>
      <c r="D668" s="64" t="s">
        <v>23</v>
      </c>
      <c r="E668" s="22" t="s">
        <v>139</v>
      </c>
      <c r="F668" s="40"/>
      <c r="G668" s="25">
        <v>15563242.59</v>
      </c>
      <c r="H668" s="25">
        <f>H678+H669+H674</f>
        <v>0</v>
      </c>
      <c r="I668" s="25">
        <f>I678+I669+I674</f>
        <v>0</v>
      </c>
    </row>
    <row r="669" spans="1:9" ht="81.75" customHeight="1" x14ac:dyDescent="0.2">
      <c r="A669" s="65" t="s">
        <v>547</v>
      </c>
      <c r="B669" s="83" t="s">
        <v>17</v>
      </c>
      <c r="C669" s="40" t="s">
        <v>31</v>
      </c>
      <c r="D669" s="64" t="s">
        <v>23</v>
      </c>
      <c r="E669" s="22" t="s">
        <v>515</v>
      </c>
      <c r="F669" s="40"/>
      <c r="G669" s="25">
        <f t="shared" ref="G669:G670" si="184">G670</f>
        <v>3144029.11</v>
      </c>
      <c r="H669" s="25">
        <f t="shared" ref="H669:H670" si="185">H670</f>
        <v>0</v>
      </c>
      <c r="I669" s="25">
        <f t="shared" ref="I669:I670" si="186">I670</f>
        <v>0</v>
      </c>
    </row>
    <row r="670" spans="1:9" ht="28.5" customHeight="1" x14ac:dyDescent="0.2">
      <c r="A670" s="65" t="s">
        <v>240</v>
      </c>
      <c r="B670" s="83" t="s">
        <v>17</v>
      </c>
      <c r="C670" s="40" t="s">
        <v>31</v>
      </c>
      <c r="D670" s="64" t="s">
        <v>23</v>
      </c>
      <c r="E670" s="22" t="s">
        <v>515</v>
      </c>
      <c r="F670" s="40" t="s">
        <v>246</v>
      </c>
      <c r="G670" s="25">
        <f t="shared" si="184"/>
        <v>3144029.11</v>
      </c>
      <c r="H670" s="25">
        <f t="shared" si="185"/>
        <v>0</v>
      </c>
      <c r="I670" s="25">
        <f t="shared" si="186"/>
        <v>0</v>
      </c>
    </row>
    <row r="671" spans="1:9" ht="28.5" customHeight="1" x14ac:dyDescent="0.2">
      <c r="A671" s="65" t="s">
        <v>253</v>
      </c>
      <c r="B671" s="83" t="s">
        <v>17</v>
      </c>
      <c r="C671" s="40" t="s">
        <v>31</v>
      </c>
      <c r="D671" s="64" t="s">
        <v>23</v>
      </c>
      <c r="E671" s="22" t="s">
        <v>515</v>
      </c>
      <c r="F671" s="40" t="s">
        <v>81</v>
      </c>
      <c r="G671" s="25">
        <f>G672+G673</f>
        <v>3144029.11</v>
      </c>
      <c r="H671" s="25">
        <f>H672+H673</f>
        <v>0</v>
      </c>
      <c r="I671" s="25">
        <f>I672+I673</f>
        <v>0</v>
      </c>
    </row>
    <row r="672" spans="1:9" ht="28.5" customHeight="1" x14ac:dyDescent="0.2">
      <c r="A672" s="23" t="s">
        <v>405</v>
      </c>
      <c r="B672" s="83" t="s">
        <v>17</v>
      </c>
      <c r="C672" s="40" t="s">
        <v>31</v>
      </c>
      <c r="D672" s="64" t="s">
        <v>23</v>
      </c>
      <c r="E672" s="22" t="s">
        <v>515</v>
      </c>
      <c r="F672" s="40" t="s">
        <v>404</v>
      </c>
      <c r="G672" s="25">
        <v>2858026.52</v>
      </c>
      <c r="H672" s="25"/>
      <c r="I672" s="25"/>
    </row>
    <row r="673" spans="1:9" ht="28.5" customHeight="1" x14ac:dyDescent="0.2">
      <c r="A673" s="23" t="s">
        <v>228</v>
      </c>
      <c r="B673" s="83" t="s">
        <v>17</v>
      </c>
      <c r="C673" s="40" t="s">
        <v>31</v>
      </c>
      <c r="D673" s="64" t="s">
        <v>23</v>
      </c>
      <c r="E673" s="22" t="s">
        <v>515</v>
      </c>
      <c r="F673" s="40" t="s">
        <v>80</v>
      </c>
      <c r="G673" s="25">
        <v>286002.59000000003</v>
      </c>
      <c r="H673" s="25"/>
      <c r="I673" s="25"/>
    </row>
    <row r="674" spans="1:9" ht="79.5" customHeight="1" x14ac:dyDescent="0.2">
      <c r="A674" s="23" t="s">
        <v>548</v>
      </c>
      <c r="B674" s="83" t="s">
        <v>17</v>
      </c>
      <c r="C674" s="40" t="s">
        <v>31</v>
      </c>
      <c r="D674" s="64" t="s">
        <v>23</v>
      </c>
      <c r="E674" s="22" t="s">
        <v>516</v>
      </c>
      <c r="F674" s="40"/>
      <c r="G674" s="25">
        <f t="shared" ref="G674:G675" si="187">G675</f>
        <v>12419213.48</v>
      </c>
      <c r="H674" s="25">
        <f t="shared" ref="H674:H675" si="188">H675</f>
        <v>0</v>
      </c>
      <c r="I674" s="25">
        <f t="shared" ref="I674:I675" si="189">I675</f>
        <v>0</v>
      </c>
    </row>
    <row r="675" spans="1:9" ht="28.5" customHeight="1" x14ac:dyDescent="0.2">
      <c r="A675" s="23" t="s">
        <v>240</v>
      </c>
      <c r="B675" s="83" t="s">
        <v>17</v>
      </c>
      <c r="C675" s="40" t="s">
        <v>31</v>
      </c>
      <c r="D675" s="64" t="s">
        <v>23</v>
      </c>
      <c r="E675" s="22" t="s">
        <v>516</v>
      </c>
      <c r="F675" s="40" t="s">
        <v>246</v>
      </c>
      <c r="G675" s="25">
        <f t="shared" si="187"/>
        <v>12419213.48</v>
      </c>
      <c r="H675" s="25">
        <f t="shared" si="188"/>
        <v>0</v>
      </c>
      <c r="I675" s="25">
        <f t="shared" si="189"/>
        <v>0</v>
      </c>
    </row>
    <row r="676" spans="1:9" ht="28.5" customHeight="1" x14ac:dyDescent="0.2">
      <c r="A676" s="23" t="s">
        <v>253</v>
      </c>
      <c r="B676" s="83" t="s">
        <v>17</v>
      </c>
      <c r="C676" s="40" t="s">
        <v>31</v>
      </c>
      <c r="D676" s="64" t="s">
        <v>23</v>
      </c>
      <c r="E676" s="22" t="s">
        <v>516</v>
      </c>
      <c r="F676" s="40" t="s">
        <v>81</v>
      </c>
      <c r="G676" s="25">
        <f>G677</f>
        <v>12419213.48</v>
      </c>
      <c r="H676" s="25">
        <f>H677</f>
        <v>0</v>
      </c>
      <c r="I676" s="25">
        <f>I677</f>
        <v>0</v>
      </c>
    </row>
    <row r="677" spans="1:9" ht="28.5" customHeight="1" x14ac:dyDescent="0.2">
      <c r="A677" s="23" t="s">
        <v>405</v>
      </c>
      <c r="B677" s="83" t="s">
        <v>17</v>
      </c>
      <c r="C677" s="40" t="s">
        <v>31</v>
      </c>
      <c r="D677" s="64" t="s">
        <v>23</v>
      </c>
      <c r="E677" s="22" t="s">
        <v>516</v>
      </c>
      <c r="F677" s="40" t="s">
        <v>404</v>
      </c>
      <c r="G677" s="25">
        <v>12419213.48</v>
      </c>
      <c r="H677" s="25"/>
      <c r="I677" s="25"/>
    </row>
    <row r="678" spans="1:9" ht="81" hidden="1" customHeight="1" x14ac:dyDescent="0.2">
      <c r="A678" s="65" t="s">
        <v>457</v>
      </c>
      <c r="B678" s="83" t="s">
        <v>17</v>
      </c>
      <c r="C678" s="40" t="s">
        <v>31</v>
      </c>
      <c r="D678" s="64" t="s">
        <v>23</v>
      </c>
      <c r="E678" s="22" t="s">
        <v>456</v>
      </c>
      <c r="F678" s="40"/>
      <c r="G678" s="25">
        <f t="shared" si="181"/>
        <v>0</v>
      </c>
      <c r="H678" s="25">
        <f t="shared" si="182"/>
        <v>0</v>
      </c>
      <c r="I678" s="25">
        <f t="shared" si="183"/>
        <v>0</v>
      </c>
    </row>
    <row r="679" spans="1:9" ht="28.5" hidden="1" customHeight="1" x14ac:dyDescent="0.2">
      <c r="A679" s="65" t="s">
        <v>240</v>
      </c>
      <c r="B679" s="83" t="s">
        <v>17</v>
      </c>
      <c r="C679" s="40" t="s">
        <v>31</v>
      </c>
      <c r="D679" s="64" t="s">
        <v>23</v>
      </c>
      <c r="E679" s="22" t="s">
        <v>456</v>
      </c>
      <c r="F679" s="40" t="s">
        <v>246</v>
      </c>
      <c r="G679" s="25">
        <f t="shared" si="181"/>
        <v>0</v>
      </c>
      <c r="H679" s="25">
        <f t="shared" si="182"/>
        <v>0</v>
      </c>
      <c r="I679" s="25">
        <f t="shared" si="183"/>
        <v>0</v>
      </c>
    </row>
    <row r="680" spans="1:9" ht="28.5" hidden="1" customHeight="1" x14ac:dyDescent="0.2">
      <c r="A680" s="65" t="s">
        <v>253</v>
      </c>
      <c r="B680" s="83" t="s">
        <v>17</v>
      </c>
      <c r="C680" s="40" t="s">
        <v>31</v>
      </c>
      <c r="D680" s="64" t="s">
        <v>23</v>
      </c>
      <c r="E680" s="22" t="s">
        <v>456</v>
      </c>
      <c r="F680" s="40" t="s">
        <v>81</v>
      </c>
      <c r="G680" s="25">
        <f>G681</f>
        <v>0</v>
      </c>
      <c r="H680" s="25">
        <f>H681</f>
        <v>0</v>
      </c>
      <c r="I680" s="25">
        <f>I681</f>
        <v>0</v>
      </c>
    </row>
    <row r="681" spans="1:9" ht="28.5" hidden="1" customHeight="1" x14ac:dyDescent="0.2">
      <c r="A681" s="23" t="s">
        <v>405</v>
      </c>
      <c r="B681" s="83" t="s">
        <v>17</v>
      </c>
      <c r="C681" s="40" t="s">
        <v>31</v>
      </c>
      <c r="D681" s="64" t="s">
        <v>23</v>
      </c>
      <c r="E681" s="22" t="s">
        <v>456</v>
      </c>
      <c r="F681" s="40" t="s">
        <v>404</v>
      </c>
      <c r="G681" s="25"/>
      <c r="H681" s="25"/>
      <c r="I681" s="25"/>
    </row>
    <row r="682" spans="1:9" ht="12.75" customHeight="1" x14ac:dyDescent="0.2">
      <c r="A682" s="85"/>
      <c r="B682" s="83"/>
      <c r="C682" s="40"/>
      <c r="D682" s="64"/>
      <c r="E682" s="22"/>
      <c r="F682" s="40"/>
      <c r="G682" s="25"/>
      <c r="H682" s="25"/>
      <c r="I682" s="25"/>
    </row>
    <row r="683" spans="1:9" ht="12.75" customHeight="1" x14ac:dyDescent="0.2">
      <c r="A683" s="36" t="s">
        <v>32</v>
      </c>
      <c r="B683" s="58" t="s">
        <v>17</v>
      </c>
      <c r="C683" s="93">
        <v>10</v>
      </c>
      <c r="D683" s="32" t="s">
        <v>279</v>
      </c>
      <c r="E683" s="93"/>
      <c r="F683" s="28"/>
      <c r="G683" s="37">
        <f>SUM(G684+G690+G697+G703)</f>
        <v>7102861.3899999997</v>
      </c>
      <c r="H683" s="37">
        <f>SUM(H684+H690+H697+H703)</f>
        <v>3547021.51</v>
      </c>
      <c r="I683" s="37">
        <f>SUM(I684+I690+I697+I703)</f>
        <v>3573491.73</v>
      </c>
    </row>
    <row r="684" spans="1:9" ht="12.75" customHeight="1" x14ac:dyDescent="0.2">
      <c r="A684" s="109" t="s">
        <v>50</v>
      </c>
      <c r="B684" s="82" t="s">
        <v>17</v>
      </c>
      <c r="C684" s="136">
        <v>10</v>
      </c>
      <c r="D684" s="137" t="s">
        <v>20</v>
      </c>
      <c r="E684" s="138"/>
      <c r="F684" s="138"/>
      <c r="G684" s="59">
        <f t="shared" ref="G684:I685" si="190">SUM(G685)</f>
        <v>2620813.38</v>
      </c>
      <c r="H684" s="59">
        <f t="shared" si="190"/>
        <v>2647021.5099999998</v>
      </c>
      <c r="I684" s="59">
        <f t="shared" si="190"/>
        <v>2673491.73</v>
      </c>
    </row>
    <row r="685" spans="1:9" ht="34.5" customHeight="1" x14ac:dyDescent="0.2">
      <c r="A685" s="77" t="s">
        <v>60</v>
      </c>
      <c r="B685" s="82" t="s">
        <v>17</v>
      </c>
      <c r="C685" s="138">
        <v>10</v>
      </c>
      <c r="D685" s="137" t="s">
        <v>20</v>
      </c>
      <c r="E685" s="138" t="s">
        <v>287</v>
      </c>
      <c r="F685" s="138"/>
      <c r="G685" s="59">
        <f t="shared" si="190"/>
        <v>2620813.38</v>
      </c>
      <c r="H685" s="59">
        <f t="shared" si="190"/>
        <v>2647021.5099999998</v>
      </c>
      <c r="I685" s="59">
        <f t="shared" si="190"/>
        <v>2673491.73</v>
      </c>
    </row>
    <row r="686" spans="1:9" s="10" customFormat="1" ht="25.5" customHeight="1" x14ac:dyDescent="0.2">
      <c r="A686" s="65" t="s">
        <v>109</v>
      </c>
      <c r="B686" s="82" t="s">
        <v>17</v>
      </c>
      <c r="C686" s="138">
        <v>10</v>
      </c>
      <c r="D686" s="137" t="s">
        <v>20</v>
      </c>
      <c r="E686" s="138" t="s">
        <v>288</v>
      </c>
      <c r="F686" s="138"/>
      <c r="G686" s="59">
        <f>G689</f>
        <v>2620813.38</v>
      </c>
      <c r="H686" s="59">
        <f>H689</f>
        <v>2647021.5099999998</v>
      </c>
      <c r="I686" s="59">
        <f>I689</f>
        <v>2673491.73</v>
      </c>
    </row>
    <row r="687" spans="1:9" ht="12.75" customHeight="1" x14ac:dyDescent="0.2">
      <c r="A687" s="65" t="s">
        <v>248</v>
      </c>
      <c r="B687" s="82" t="s">
        <v>17</v>
      </c>
      <c r="C687" s="22">
        <v>10</v>
      </c>
      <c r="D687" s="137" t="s">
        <v>20</v>
      </c>
      <c r="E687" s="138" t="s">
        <v>288</v>
      </c>
      <c r="F687" s="139">
        <v>300</v>
      </c>
      <c r="G687" s="25">
        <f t="shared" ref="G687:I688" si="191">G688</f>
        <v>2620813.38</v>
      </c>
      <c r="H687" s="25">
        <f t="shared" si="191"/>
        <v>2647021.5099999998</v>
      </c>
      <c r="I687" s="25">
        <f t="shared" si="191"/>
        <v>2673491.73</v>
      </c>
    </row>
    <row r="688" spans="1:9" ht="12.75" customHeight="1" x14ac:dyDescent="0.2">
      <c r="A688" s="65" t="s">
        <v>249</v>
      </c>
      <c r="B688" s="82" t="s">
        <v>17</v>
      </c>
      <c r="C688" s="22">
        <v>10</v>
      </c>
      <c r="D688" s="137" t="s">
        <v>20</v>
      </c>
      <c r="E688" s="138" t="s">
        <v>288</v>
      </c>
      <c r="F688" s="139">
        <v>310</v>
      </c>
      <c r="G688" s="25">
        <f t="shared" si="191"/>
        <v>2620813.38</v>
      </c>
      <c r="H688" s="25">
        <f t="shared" si="191"/>
        <v>2647021.5099999998</v>
      </c>
      <c r="I688" s="25">
        <f t="shared" si="191"/>
        <v>2673491.73</v>
      </c>
    </row>
    <row r="689" spans="1:9" ht="12.75" customHeight="1" x14ac:dyDescent="0.2">
      <c r="A689" s="65" t="s">
        <v>191</v>
      </c>
      <c r="B689" s="82" t="s">
        <v>17</v>
      </c>
      <c r="C689" s="22">
        <v>10</v>
      </c>
      <c r="D689" s="137" t="s">
        <v>20</v>
      </c>
      <c r="E689" s="138" t="s">
        <v>288</v>
      </c>
      <c r="F689" s="139">
        <v>312</v>
      </c>
      <c r="G689" s="25">
        <v>2620813.38</v>
      </c>
      <c r="H689" s="25">
        <v>2647021.5099999998</v>
      </c>
      <c r="I689" s="25">
        <v>2673491.73</v>
      </c>
    </row>
    <row r="690" spans="1:9" ht="19.5" customHeight="1" x14ac:dyDescent="0.2">
      <c r="A690" s="109" t="s">
        <v>45</v>
      </c>
      <c r="B690" s="30" t="s">
        <v>17</v>
      </c>
      <c r="C690" s="140">
        <v>10</v>
      </c>
      <c r="D690" s="32" t="s">
        <v>27</v>
      </c>
      <c r="E690" s="93"/>
      <c r="F690" s="28"/>
      <c r="G690" s="37">
        <f>SUM(G691)</f>
        <v>2381238.31</v>
      </c>
      <c r="H690" s="37">
        <f>SUM(H691)</f>
        <v>144000</v>
      </c>
      <c r="I690" s="37">
        <f>SUM(I691)</f>
        <v>144000</v>
      </c>
    </row>
    <row r="691" spans="1:9" ht="42.75" customHeight="1" x14ac:dyDescent="0.2">
      <c r="A691" s="81" t="s">
        <v>307</v>
      </c>
      <c r="B691" s="82" t="s">
        <v>17</v>
      </c>
      <c r="C691" s="141">
        <v>10</v>
      </c>
      <c r="D691" s="40" t="s">
        <v>27</v>
      </c>
      <c r="E691" s="40" t="s">
        <v>172</v>
      </c>
      <c r="F691" s="42"/>
      <c r="G691" s="44">
        <f t="shared" ref="G691:I692" si="192">G692</f>
        <v>2381238.31</v>
      </c>
      <c r="H691" s="44">
        <f t="shared" si="192"/>
        <v>144000</v>
      </c>
      <c r="I691" s="44">
        <f t="shared" si="192"/>
        <v>144000</v>
      </c>
    </row>
    <row r="692" spans="1:9" ht="45.75" customHeight="1" x14ac:dyDescent="0.2">
      <c r="A692" s="81" t="s">
        <v>330</v>
      </c>
      <c r="B692" s="82" t="s">
        <v>17</v>
      </c>
      <c r="C692" s="141">
        <v>10</v>
      </c>
      <c r="D692" s="40" t="s">
        <v>27</v>
      </c>
      <c r="E692" s="40" t="s">
        <v>331</v>
      </c>
      <c r="F692" s="42"/>
      <c r="G692" s="25">
        <f t="shared" si="192"/>
        <v>2381238.31</v>
      </c>
      <c r="H692" s="25">
        <f t="shared" si="192"/>
        <v>144000</v>
      </c>
      <c r="I692" s="25">
        <f t="shared" si="192"/>
        <v>144000</v>
      </c>
    </row>
    <row r="693" spans="1:9" ht="21.75" customHeight="1" x14ac:dyDescent="0.2">
      <c r="A693" s="23" t="s">
        <v>275</v>
      </c>
      <c r="B693" s="122" t="s">
        <v>17</v>
      </c>
      <c r="C693" s="142" t="s">
        <v>53</v>
      </c>
      <c r="D693" s="40" t="s">
        <v>27</v>
      </c>
      <c r="E693" s="55" t="s">
        <v>458</v>
      </c>
      <c r="F693" s="39"/>
      <c r="G693" s="25">
        <f t="shared" ref="G693:I695" si="193">G694</f>
        <v>2381238.31</v>
      </c>
      <c r="H693" s="25">
        <f t="shared" si="193"/>
        <v>144000</v>
      </c>
      <c r="I693" s="25">
        <f t="shared" si="193"/>
        <v>144000</v>
      </c>
    </row>
    <row r="694" spans="1:9" ht="21.75" customHeight="1" x14ac:dyDescent="0.2">
      <c r="A694" s="23" t="s">
        <v>248</v>
      </c>
      <c r="B694" s="122" t="s">
        <v>17</v>
      </c>
      <c r="C694" s="142" t="s">
        <v>53</v>
      </c>
      <c r="D694" s="40" t="s">
        <v>27</v>
      </c>
      <c r="E694" s="55" t="s">
        <v>458</v>
      </c>
      <c r="F694" s="39">
        <v>300</v>
      </c>
      <c r="G694" s="25">
        <f t="shared" si="193"/>
        <v>2381238.31</v>
      </c>
      <c r="H694" s="25">
        <f t="shared" si="193"/>
        <v>144000</v>
      </c>
      <c r="I694" s="25">
        <f t="shared" si="193"/>
        <v>144000</v>
      </c>
    </row>
    <row r="695" spans="1:9" ht="31.5" customHeight="1" x14ac:dyDescent="0.2">
      <c r="A695" s="23" t="s">
        <v>79</v>
      </c>
      <c r="B695" s="122" t="s">
        <v>17</v>
      </c>
      <c r="C695" s="142" t="s">
        <v>53</v>
      </c>
      <c r="D695" s="40" t="s">
        <v>27</v>
      </c>
      <c r="E695" s="55" t="s">
        <v>458</v>
      </c>
      <c r="F695" s="39">
        <v>320</v>
      </c>
      <c r="G695" s="25">
        <f t="shared" si="193"/>
        <v>2381238.31</v>
      </c>
      <c r="H695" s="25">
        <f t="shared" si="193"/>
        <v>144000</v>
      </c>
      <c r="I695" s="25">
        <f t="shared" si="193"/>
        <v>144000</v>
      </c>
    </row>
    <row r="696" spans="1:9" ht="21.75" customHeight="1" x14ac:dyDescent="0.2">
      <c r="A696" s="23" t="s">
        <v>108</v>
      </c>
      <c r="B696" s="122" t="s">
        <v>17</v>
      </c>
      <c r="C696" s="142" t="s">
        <v>53</v>
      </c>
      <c r="D696" s="40" t="s">
        <v>27</v>
      </c>
      <c r="E696" s="55" t="s">
        <v>458</v>
      </c>
      <c r="F696" s="39">
        <v>322</v>
      </c>
      <c r="G696" s="25">
        <v>2381238.31</v>
      </c>
      <c r="H696" s="25">
        <v>144000</v>
      </c>
      <c r="I696" s="25">
        <v>144000</v>
      </c>
    </row>
    <row r="697" spans="1:9" ht="29.25" customHeight="1" x14ac:dyDescent="0.2">
      <c r="A697" s="109" t="s">
        <v>64</v>
      </c>
      <c r="B697" s="143" t="s">
        <v>17</v>
      </c>
      <c r="C697" s="140">
        <v>10</v>
      </c>
      <c r="D697" s="32" t="s">
        <v>33</v>
      </c>
      <c r="E697" s="28"/>
      <c r="F697" s="33"/>
      <c r="G697" s="35">
        <f t="shared" ref="G697:I698" si="194">G698</f>
        <v>1900809.7</v>
      </c>
      <c r="H697" s="35">
        <f t="shared" si="194"/>
        <v>756000</v>
      </c>
      <c r="I697" s="35">
        <f t="shared" si="194"/>
        <v>756000</v>
      </c>
    </row>
    <row r="698" spans="1:9" ht="26.25" customHeight="1" x14ac:dyDescent="0.2">
      <c r="A698" s="144" t="s">
        <v>306</v>
      </c>
      <c r="B698" s="122" t="s">
        <v>17</v>
      </c>
      <c r="C698" s="136">
        <v>10</v>
      </c>
      <c r="D698" s="40" t="s">
        <v>33</v>
      </c>
      <c r="E698" s="22" t="s">
        <v>171</v>
      </c>
      <c r="F698" s="56"/>
      <c r="G698" s="73">
        <f t="shared" si="194"/>
        <v>1900809.7</v>
      </c>
      <c r="H698" s="73">
        <f t="shared" si="194"/>
        <v>756000</v>
      </c>
      <c r="I698" s="73">
        <f t="shared" si="194"/>
        <v>756000</v>
      </c>
    </row>
    <row r="699" spans="1:9" ht="24" customHeight="1" x14ac:dyDescent="0.2">
      <c r="A699" s="68" t="s">
        <v>226</v>
      </c>
      <c r="B699" s="122" t="s">
        <v>17</v>
      </c>
      <c r="C699" s="142" t="s">
        <v>53</v>
      </c>
      <c r="D699" s="98" t="s">
        <v>33</v>
      </c>
      <c r="E699" s="40" t="s">
        <v>455</v>
      </c>
      <c r="F699" s="56"/>
      <c r="G699" s="73">
        <f t="shared" ref="G699:I701" si="195">G700</f>
        <v>1900809.7</v>
      </c>
      <c r="H699" s="73">
        <f t="shared" si="195"/>
        <v>756000</v>
      </c>
      <c r="I699" s="73">
        <f t="shared" si="195"/>
        <v>756000</v>
      </c>
    </row>
    <row r="700" spans="1:9" ht="24" customHeight="1" x14ac:dyDescent="0.2">
      <c r="A700" s="68" t="s">
        <v>248</v>
      </c>
      <c r="B700" s="122" t="s">
        <v>17</v>
      </c>
      <c r="C700" s="142" t="s">
        <v>53</v>
      </c>
      <c r="D700" s="98" t="s">
        <v>33</v>
      </c>
      <c r="E700" s="40" t="s">
        <v>455</v>
      </c>
      <c r="F700" s="56" t="s">
        <v>250</v>
      </c>
      <c r="G700" s="73">
        <f t="shared" si="195"/>
        <v>1900809.7</v>
      </c>
      <c r="H700" s="73">
        <f t="shared" si="195"/>
        <v>756000</v>
      </c>
      <c r="I700" s="73">
        <f t="shared" si="195"/>
        <v>756000</v>
      </c>
    </row>
    <row r="701" spans="1:9" ht="24" customHeight="1" x14ac:dyDescent="0.2">
      <c r="A701" s="68" t="s">
        <v>79</v>
      </c>
      <c r="B701" s="122" t="s">
        <v>17</v>
      </c>
      <c r="C701" s="142" t="s">
        <v>53</v>
      </c>
      <c r="D701" s="98" t="s">
        <v>33</v>
      </c>
      <c r="E701" s="40" t="s">
        <v>455</v>
      </c>
      <c r="F701" s="56" t="s">
        <v>200</v>
      </c>
      <c r="G701" s="73">
        <f t="shared" si="195"/>
        <v>1900809.7</v>
      </c>
      <c r="H701" s="73">
        <f t="shared" si="195"/>
        <v>756000</v>
      </c>
      <c r="I701" s="73">
        <f t="shared" si="195"/>
        <v>756000</v>
      </c>
    </row>
    <row r="702" spans="1:9" ht="24" customHeight="1" x14ac:dyDescent="0.2">
      <c r="A702" s="68" t="s">
        <v>108</v>
      </c>
      <c r="B702" s="122" t="s">
        <v>17</v>
      </c>
      <c r="C702" s="142" t="s">
        <v>53</v>
      </c>
      <c r="D702" s="98" t="s">
        <v>33</v>
      </c>
      <c r="E702" s="40" t="s">
        <v>455</v>
      </c>
      <c r="F702" s="56" t="s">
        <v>380</v>
      </c>
      <c r="G702" s="73">
        <v>1900809.7</v>
      </c>
      <c r="H702" s="73">
        <v>756000</v>
      </c>
      <c r="I702" s="73">
        <v>756000</v>
      </c>
    </row>
    <row r="703" spans="1:9" s="10" customFormat="1" ht="24" customHeight="1" x14ac:dyDescent="0.2">
      <c r="A703" s="26" t="s">
        <v>70</v>
      </c>
      <c r="B703" s="143" t="s">
        <v>17</v>
      </c>
      <c r="C703" s="145" t="s">
        <v>53</v>
      </c>
      <c r="D703" s="101" t="s">
        <v>21</v>
      </c>
      <c r="E703" s="32"/>
      <c r="F703" s="33"/>
      <c r="G703" s="35">
        <f t="shared" ref="G703:G706" si="196">G704</f>
        <v>200000</v>
      </c>
      <c r="H703" s="35">
        <f t="shared" ref="H703:H706" si="197">H704</f>
        <v>0</v>
      </c>
      <c r="I703" s="35">
        <f t="shared" ref="I703:I706" si="198">I704</f>
        <v>0</v>
      </c>
    </row>
    <row r="704" spans="1:9" ht="24" customHeight="1" x14ac:dyDescent="0.2">
      <c r="A704" s="23" t="s">
        <v>512</v>
      </c>
      <c r="B704" s="122" t="s">
        <v>17</v>
      </c>
      <c r="C704" s="142" t="s">
        <v>53</v>
      </c>
      <c r="D704" s="98" t="s">
        <v>21</v>
      </c>
      <c r="E704" s="40" t="s">
        <v>149</v>
      </c>
      <c r="F704" s="56"/>
      <c r="G704" s="73">
        <f t="shared" si="196"/>
        <v>200000</v>
      </c>
      <c r="H704" s="73">
        <f t="shared" si="197"/>
        <v>0</v>
      </c>
      <c r="I704" s="73">
        <f t="shared" si="198"/>
        <v>0</v>
      </c>
    </row>
    <row r="705" spans="1:9" ht="24" customHeight="1" x14ac:dyDescent="0.2">
      <c r="A705" s="23" t="s">
        <v>91</v>
      </c>
      <c r="B705" s="122" t="s">
        <v>17</v>
      </c>
      <c r="C705" s="142" t="s">
        <v>53</v>
      </c>
      <c r="D705" s="98" t="s">
        <v>21</v>
      </c>
      <c r="E705" s="40" t="s">
        <v>150</v>
      </c>
      <c r="F705" s="56"/>
      <c r="G705" s="73">
        <f t="shared" si="196"/>
        <v>200000</v>
      </c>
      <c r="H705" s="73">
        <f t="shared" si="197"/>
        <v>0</v>
      </c>
      <c r="I705" s="73">
        <f t="shared" si="198"/>
        <v>0</v>
      </c>
    </row>
    <row r="706" spans="1:9" ht="24" customHeight="1" x14ac:dyDescent="0.2">
      <c r="A706" s="23" t="s">
        <v>248</v>
      </c>
      <c r="B706" s="122" t="s">
        <v>17</v>
      </c>
      <c r="C706" s="142" t="s">
        <v>53</v>
      </c>
      <c r="D706" s="98" t="s">
        <v>21</v>
      </c>
      <c r="E706" s="40" t="s">
        <v>150</v>
      </c>
      <c r="F706" s="56" t="s">
        <v>250</v>
      </c>
      <c r="G706" s="73">
        <f t="shared" si="196"/>
        <v>200000</v>
      </c>
      <c r="H706" s="73">
        <f t="shared" si="197"/>
        <v>0</v>
      </c>
      <c r="I706" s="73">
        <f t="shared" si="198"/>
        <v>0</v>
      </c>
    </row>
    <row r="707" spans="1:9" ht="24" customHeight="1" x14ac:dyDescent="0.2">
      <c r="A707" s="23" t="s">
        <v>79</v>
      </c>
      <c r="B707" s="122" t="s">
        <v>17</v>
      </c>
      <c r="C707" s="142" t="s">
        <v>53</v>
      </c>
      <c r="D707" s="98" t="s">
        <v>21</v>
      </c>
      <c r="E707" s="40" t="s">
        <v>150</v>
      </c>
      <c r="F707" s="56" t="s">
        <v>200</v>
      </c>
      <c r="G707" s="73">
        <f>G708</f>
        <v>200000</v>
      </c>
      <c r="H707" s="73">
        <f>H708</f>
        <v>0</v>
      </c>
      <c r="I707" s="73">
        <f>I708</f>
        <v>0</v>
      </c>
    </row>
    <row r="708" spans="1:9" ht="24" customHeight="1" x14ac:dyDescent="0.2">
      <c r="A708" s="23" t="s">
        <v>113</v>
      </c>
      <c r="B708" s="122" t="s">
        <v>17</v>
      </c>
      <c r="C708" s="142" t="s">
        <v>53</v>
      </c>
      <c r="D708" s="98" t="s">
        <v>21</v>
      </c>
      <c r="E708" s="40" t="s">
        <v>150</v>
      </c>
      <c r="F708" s="56" t="s">
        <v>528</v>
      </c>
      <c r="G708" s="73">
        <v>200000</v>
      </c>
      <c r="H708" s="73"/>
      <c r="I708" s="73"/>
    </row>
    <row r="709" spans="1:9" ht="18.75" customHeight="1" x14ac:dyDescent="0.2">
      <c r="A709" s="23"/>
      <c r="B709" s="122"/>
      <c r="C709" s="136"/>
      <c r="D709" s="40"/>
      <c r="E709" s="40"/>
      <c r="F709" s="39"/>
      <c r="G709" s="73"/>
      <c r="H709" s="73"/>
      <c r="I709" s="73"/>
    </row>
    <row r="710" spans="1:9" ht="12.75" customHeight="1" x14ac:dyDescent="0.2">
      <c r="A710" s="31" t="s">
        <v>71</v>
      </c>
      <c r="B710" s="30" t="s">
        <v>17</v>
      </c>
      <c r="C710" s="32" t="s">
        <v>47</v>
      </c>
      <c r="D710" s="57"/>
      <c r="E710" s="28"/>
      <c r="F710" s="76"/>
      <c r="G710" s="35">
        <f>G711</f>
        <v>1383137.05</v>
      </c>
      <c r="H710" s="35">
        <f>H711</f>
        <v>1101861.05</v>
      </c>
      <c r="I710" s="35">
        <f>I711</f>
        <v>1101861.05</v>
      </c>
    </row>
    <row r="711" spans="1:9" s="10" customFormat="1" ht="12.75" customHeight="1" x14ac:dyDescent="0.2">
      <c r="A711" s="31" t="s">
        <v>72</v>
      </c>
      <c r="B711" s="30" t="s">
        <v>17</v>
      </c>
      <c r="C711" s="32" t="s">
        <v>47</v>
      </c>
      <c r="D711" s="57" t="s">
        <v>25</v>
      </c>
      <c r="E711" s="28"/>
      <c r="F711" s="76"/>
      <c r="G711" s="35">
        <f t="shared" ref="G711:I712" si="199">SUM(G712)</f>
        <v>1383137.05</v>
      </c>
      <c r="H711" s="35">
        <f t="shared" si="199"/>
        <v>1101861.05</v>
      </c>
      <c r="I711" s="35">
        <f t="shared" si="199"/>
        <v>1101861.05</v>
      </c>
    </row>
    <row r="712" spans="1:9" ht="11.25" customHeight="1" x14ac:dyDescent="0.2">
      <c r="A712" s="77" t="s">
        <v>299</v>
      </c>
      <c r="B712" s="82" t="s">
        <v>17</v>
      </c>
      <c r="C712" s="40" t="s">
        <v>47</v>
      </c>
      <c r="D712" s="41" t="s">
        <v>25</v>
      </c>
      <c r="E712" s="22" t="s">
        <v>143</v>
      </c>
      <c r="F712" s="22"/>
      <c r="G712" s="44">
        <f t="shared" si="199"/>
        <v>1383137.05</v>
      </c>
      <c r="H712" s="44">
        <f t="shared" si="199"/>
        <v>1101861.05</v>
      </c>
      <c r="I712" s="44">
        <f t="shared" si="199"/>
        <v>1101861.05</v>
      </c>
    </row>
    <row r="713" spans="1:9" s="10" customFormat="1" x14ac:dyDescent="0.2">
      <c r="A713" s="45" t="s">
        <v>344</v>
      </c>
      <c r="B713" s="82" t="s">
        <v>17</v>
      </c>
      <c r="C713" s="40" t="s">
        <v>47</v>
      </c>
      <c r="D713" s="41" t="s">
        <v>25</v>
      </c>
      <c r="E713" s="22" t="s">
        <v>144</v>
      </c>
      <c r="F713" s="22"/>
      <c r="G713" s="44">
        <f>G714</f>
        <v>1383137.05</v>
      </c>
      <c r="H713" s="44">
        <f>H714</f>
        <v>1101861.05</v>
      </c>
      <c r="I713" s="44">
        <f>I714</f>
        <v>1101861.05</v>
      </c>
    </row>
    <row r="714" spans="1:9" x14ac:dyDescent="0.2">
      <c r="A714" s="45" t="s">
        <v>90</v>
      </c>
      <c r="B714" s="82" t="s">
        <v>17</v>
      </c>
      <c r="C714" s="40" t="s">
        <v>47</v>
      </c>
      <c r="D714" s="41" t="s">
        <v>25</v>
      </c>
      <c r="E714" s="22" t="s">
        <v>145</v>
      </c>
      <c r="F714" s="22"/>
      <c r="G714" s="44">
        <f>G716+G719</f>
        <v>1383137.05</v>
      </c>
      <c r="H714" s="44">
        <f t="shared" ref="H714" si="200">H716+H719</f>
        <v>1101861.05</v>
      </c>
      <c r="I714" s="44">
        <f t="shared" ref="I714" si="201">I716+I719</f>
        <v>1101861.05</v>
      </c>
    </row>
    <row r="715" spans="1:9" ht="36" customHeight="1" x14ac:dyDescent="0.2">
      <c r="A715" s="65" t="s">
        <v>240</v>
      </c>
      <c r="B715" s="39" t="s">
        <v>17</v>
      </c>
      <c r="C715" s="40" t="s">
        <v>47</v>
      </c>
      <c r="D715" s="41" t="s">
        <v>25</v>
      </c>
      <c r="E715" s="22" t="s">
        <v>145</v>
      </c>
      <c r="F715" s="39">
        <v>200</v>
      </c>
      <c r="G715" s="25">
        <f>G716</f>
        <v>1382213.05</v>
      </c>
      <c r="H715" s="25">
        <f>H716</f>
        <v>1101213.05</v>
      </c>
      <c r="I715" s="25">
        <f>I716</f>
        <v>1101213.05</v>
      </c>
    </row>
    <row r="716" spans="1:9" ht="33.75" customHeight="1" x14ac:dyDescent="0.2">
      <c r="A716" s="65" t="s">
        <v>82</v>
      </c>
      <c r="B716" s="39" t="s">
        <v>17</v>
      </c>
      <c r="C716" s="40" t="s">
        <v>47</v>
      </c>
      <c r="D716" s="41" t="s">
        <v>25</v>
      </c>
      <c r="E716" s="22" t="s">
        <v>145</v>
      </c>
      <c r="F716" s="39">
        <v>240</v>
      </c>
      <c r="G716" s="25">
        <f>G717+G718</f>
        <v>1382213.05</v>
      </c>
      <c r="H716" s="25">
        <f>H717+H718</f>
        <v>1101213.05</v>
      </c>
      <c r="I716" s="25">
        <f>I717+I718</f>
        <v>1101213.05</v>
      </c>
    </row>
    <row r="717" spans="1:9" x14ac:dyDescent="0.2">
      <c r="A717" s="65" t="s">
        <v>227</v>
      </c>
      <c r="B717" s="39" t="s">
        <v>17</v>
      </c>
      <c r="C717" s="40" t="s">
        <v>47</v>
      </c>
      <c r="D717" s="41" t="s">
        <v>25</v>
      </c>
      <c r="E717" s="22" t="s">
        <v>145</v>
      </c>
      <c r="F717" s="39">
        <v>244</v>
      </c>
      <c r="G717" s="25">
        <v>1103140.56</v>
      </c>
      <c r="H717" s="25">
        <v>907140.56</v>
      </c>
      <c r="I717" s="25">
        <v>907140.56</v>
      </c>
    </row>
    <row r="718" spans="1:9" x14ac:dyDescent="0.2">
      <c r="A718" s="65" t="s">
        <v>239</v>
      </c>
      <c r="B718" s="39" t="s">
        <v>17</v>
      </c>
      <c r="C718" s="40" t="s">
        <v>47</v>
      </c>
      <c r="D718" s="41" t="s">
        <v>25</v>
      </c>
      <c r="E718" s="22" t="s">
        <v>145</v>
      </c>
      <c r="F718" s="39">
        <v>247</v>
      </c>
      <c r="G718" s="25">
        <v>279072.49</v>
      </c>
      <c r="H718" s="25">
        <v>194072.49</v>
      </c>
      <c r="I718" s="25">
        <v>194072.49</v>
      </c>
    </row>
    <row r="719" spans="1:9" x14ac:dyDescent="0.2">
      <c r="A719" s="65" t="s">
        <v>104</v>
      </c>
      <c r="B719" s="122" t="s">
        <v>17</v>
      </c>
      <c r="C719" s="40" t="s">
        <v>47</v>
      </c>
      <c r="D719" s="41" t="s">
        <v>25</v>
      </c>
      <c r="E719" s="22" t="s">
        <v>145</v>
      </c>
      <c r="F719" s="39">
        <v>800</v>
      </c>
      <c r="G719" s="25">
        <f>G720</f>
        <v>924</v>
      </c>
      <c r="H719" s="25">
        <f>H720</f>
        <v>648</v>
      </c>
      <c r="I719" s="25">
        <f>I720</f>
        <v>648</v>
      </c>
    </row>
    <row r="720" spans="1:9" x14ac:dyDescent="0.2">
      <c r="A720" s="65" t="s">
        <v>14</v>
      </c>
      <c r="B720" s="122" t="s">
        <v>17</v>
      </c>
      <c r="C720" s="40" t="s">
        <v>47</v>
      </c>
      <c r="D720" s="41" t="s">
        <v>25</v>
      </c>
      <c r="E720" s="22" t="s">
        <v>145</v>
      </c>
      <c r="F720" s="39">
        <v>850</v>
      </c>
      <c r="G720" s="25">
        <v>924</v>
      </c>
      <c r="H720" s="25">
        <v>648</v>
      </c>
      <c r="I720" s="25">
        <v>648</v>
      </c>
    </row>
    <row r="721" spans="1:9" ht="61.5" customHeight="1" x14ac:dyDescent="0.2">
      <c r="A721" s="26" t="s">
        <v>461</v>
      </c>
      <c r="B721" s="27" t="s">
        <v>63</v>
      </c>
      <c r="C721" s="32"/>
      <c r="D721" s="57"/>
      <c r="E721" s="28"/>
      <c r="F721" s="76"/>
      <c r="G721" s="29">
        <f t="shared" ref="G721:I724" si="202">G722</f>
        <v>7427144.8500000006</v>
      </c>
      <c r="H721" s="29">
        <f t="shared" si="202"/>
        <v>7695430.7199999997</v>
      </c>
      <c r="I721" s="29">
        <f t="shared" si="202"/>
        <v>7968531.4699999997</v>
      </c>
    </row>
    <row r="722" spans="1:9" s="10" customFormat="1" ht="21.75" customHeight="1" x14ac:dyDescent="0.2">
      <c r="A722" s="26" t="s">
        <v>32</v>
      </c>
      <c r="B722" s="27" t="s">
        <v>63</v>
      </c>
      <c r="C722" s="110" t="s">
        <v>53</v>
      </c>
      <c r="D722" s="32" t="s">
        <v>279</v>
      </c>
      <c r="E722" s="92"/>
      <c r="F722" s="33"/>
      <c r="G722" s="29">
        <f t="shared" si="202"/>
        <v>7427144.8500000006</v>
      </c>
      <c r="H722" s="29">
        <f t="shared" si="202"/>
        <v>7695430.7199999997</v>
      </c>
      <c r="I722" s="29">
        <f t="shared" si="202"/>
        <v>7968531.4699999997</v>
      </c>
    </row>
    <row r="723" spans="1:9" s="10" customFormat="1" ht="12.75" customHeight="1" x14ac:dyDescent="0.2">
      <c r="A723" s="26" t="s">
        <v>70</v>
      </c>
      <c r="B723" s="27" t="s">
        <v>63</v>
      </c>
      <c r="C723" s="110" t="s">
        <v>53</v>
      </c>
      <c r="D723" s="57" t="s">
        <v>21</v>
      </c>
      <c r="E723" s="92"/>
      <c r="F723" s="33"/>
      <c r="G723" s="29">
        <f t="shared" si="202"/>
        <v>7427144.8500000006</v>
      </c>
      <c r="H723" s="29">
        <f t="shared" si="202"/>
        <v>7695430.7199999997</v>
      </c>
      <c r="I723" s="29">
        <f t="shared" si="202"/>
        <v>7968531.4699999997</v>
      </c>
    </row>
    <row r="724" spans="1:9" s="10" customFormat="1" ht="12.75" customHeight="1" x14ac:dyDescent="0.2">
      <c r="A724" s="63" t="s">
        <v>95</v>
      </c>
      <c r="B724" s="39" t="s">
        <v>63</v>
      </c>
      <c r="C724" s="55" t="s">
        <v>53</v>
      </c>
      <c r="D724" s="41" t="s">
        <v>21</v>
      </c>
      <c r="E724" s="22" t="s">
        <v>156</v>
      </c>
      <c r="F724" s="42"/>
      <c r="G724" s="25">
        <f t="shared" si="202"/>
        <v>7427144.8500000006</v>
      </c>
      <c r="H724" s="25">
        <f t="shared" si="202"/>
        <v>7695430.7199999997</v>
      </c>
      <c r="I724" s="25">
        <f t="shared" si="202"/>
        <v>7968531.4699999997</v>
      </c>
    </row>
    <row r="725" spans="1:9" ht="35.25" customHeight="1" x14ac:dyDescent="0.2">
      <c r="A725" s="23" t="s">
        <v>110</v>
      </c>
      <c r="B725" s="39" t="s">
        <v>63</v>
      </c>
      <c r="C725" s="55" t="s">
        <v>53</v>
      </c>
      <c r="D725" s="41" t="s">
        <v>21</v>
      </c>
      <c r="E725" s="22" t="s">
        <v>175</v>
      </c>
      <c r="F725" s="56"/>
      <c r="G725" s="25">
        <f>G726+G735</f>
        <v>7427144.8500000006</v>
      </c>
      <c r="H725" s="25">
        <f>H726+H735</f>
        <v>7695430.7199999997</v>
      </c>
      <c r="I725" s="25">
        <f>I726+I735</f>
        <v>7968531.4699999997</v>
      </c>
    </row>
    <row r="726" spans="1:9" ht="42" customHeight="1" x14ac:dyDescent="0.2">
      <c r="A726" s="68" t="s">
        <v>472</v>
      </c>
      <c r="B726" s="39" t="s">
        <v>63</v>
      </c>
      <c r="C726" s="55" t="s">
        <v>53</v>
      </c>
      <c r="D726" s="41" t="s">
        <v>21</v>
      </c>
      <c r="E726" s="22" t="s">
        <v>471</v>
      </c>
      <c r="F726" s="42"/>
      <c r="G726" s="25">
        <f>G728+G733</f>
        <v>7284296.8500000006</v>
      </c>
      <c r="H726" s="25">
        <f>H728+H733</f>
        <v>7546868.7199999997</v>
      </c>
      <c r="I726" s="25">
        <f>I728+I733</f>
        <v>7819969.4699999997</v>
      </c>
    </row>
    <row r="727" spans="1:9" ht="68.25" customHeight="1" x14ac:dyDescent="0.2">
      <c r="A727" s="23" t="s">
        <v>243</v>
      </c>
      <c r="B727" s="39" t="s">
        <v>63</v>
      </c>
      <c r="C727" s="55" t="s">
        <v>53</v>
      </c>
      <c r="D727" s="41" t="s">
        <v>21</v>
      </c>
      <c r="E727" s="22" t="s">
        <v>471</v>
      </c>
      <c r="F727" s="39">
        <v>100</v>
      </c>
      <c r="G727" s="25">
        <f>G728</f>
        <v>6724296.8500000006</v>
      </c>
      <c r="H727" s="25">
        <f>H728</f>
        <v>6986868.7199999997</v>
      </c>
      <c r="I727" s="25">
        <f>I728</f>
        <v>7259969.4699999997</v>
      </c>
    </row>
    <row r="728" spans="1:9" ht="28.5" customHeight="1" x14ac:dyDescent="0.2">
      <c r="A728" s="65" t="s">
        <v>83</v>
      </c>
      <c r="B728" s="39" t="s">
        <v>63</v>
      </c>
      <c r="C728" s="55" t="s">
        <v>53</v>
      </c>
      <c r="D728" s="41" t="s">
        <v>21</v>
      </c>
      <c r="E728" s="22" t="s">
        <v>471</v>
      </c>
      <c r="F728" s="39">
        <v>120</v>
      </c>
      <c r="G728" s="25">
        <f>G729+G730+G731</f>
        <v>6724296.8500000006</v>
      </c>
      <c r="H728" s="25">
        <f>H729+H730+H731</f>
        <v>6986868.7199999997</v>
      </c>
      <c r="I728" s="25">
        <f>I729+I730+I731</f>
        <v>7259969.4699999997</v>
      </c>
    </row>
    <row r="729" spans="1:9" ht="29.25" customHeight="1" x14ac:dyDescent="0.2">
      <c r="A729" s="65" t="s">
        <v>147</v>
      </c>
      <c r="B729" s="39" t="s">
        <v>63</v>
      </c>
      <c r="C729" s="55" t="s">
        <v>53</v>
      </c>
      <c r="D729" s="41" t="s">
        <v>21</v>
      </c>
      <c r="E729" s="22" t="s">
        <v>471</v>
      </c>
      <c r="F729" s="39">
        <v>121</v>
      </c>
      <c r="G729" s="25">
        <v>5041702.6500000004</v>
      </c>
      <c r="H729" s="25">
        <v>5243370.75</v>
      </c>
      <c r="I729" s="25">
        <v>5453125.5499999998</v>
      </c>
    </row>
    <row r="730" spans="1:9" ht="25.5" customHeight="1" x14ac:dyDescent="0.2">
      <c r="A730" s="65" t="s">
        <v>105</v>
      </c>
      <c r="B730" s="39" t="s">
        <v>63</v>
      </c>
      <c r="C730" s="55" t="s">
        <v>53</v>
      </c>
      <c r="D730" s="41" t="s">
        <v>21</v>
      </c>
      <c r="E730" s="22" t="s">
        <v>471</v>
      </c>
      <c r="F730" s="39">
        <v>122</v>
      </c>
      <c r="G730" s="25">
        <v>160000</v>
      </c>
      <c r="H730" s="25">
        <v>160000</v>
      </c>
      <c r="I730" s="25">
        <v>160000</v>
      </c>
    </row>
    <row r="731" spans="1:9" ht="38.25" customHeight="1" x14ac:dyDescent="0.2">
      <c r="A731" s="65" t="s">
        <v>146</v>
      </c>
      <c r="B731" s="39" t="s">
        <v>63</v>
      </c>
      <c r="C731" s="55" t="s">
        <v>53</v>
      </c>
      <c r="D731" s="41" t="s">
        <v>21</v>
      </c>
      <c r="E731" s="22" t="s">
        <v>471</v>
      </c>
      <c r="F731" s="39">
        <v>129</v>
      </c>
      <c r="G731" s="25">
        <v>1522594.2</v>
      </c>
      <c r="H731" s="25">
        <v>1583497.97</v>
      </c>
      <c r="I731" s="25">
        <v>1646843.92</v>
      </c>
    </row>
    <row r="732" spans="1:9" ht="25.5" customHeight="1" x14ac:dyDescent="0.2">
      <c r="A732" s="65" t="s">
        <v>240</v>
      </c>
      <c r="B732" s="39" t="s">
        <v>63</v>
      </c>
      <c r="C732" s="55" t="s">
        <v>53</v>
      </c>
      <c r="D732" s="41" t="s">
        <v>21</v>
      </c>
      <c r="E732" s="22" t="s">
        <v>471</v>
      </c>
      <c r="F732" s="39">
        <v>200</v>
      </c>
      <c r="G732" s="25">
        <f t="shared" ref="G732:I733" si="203">G733</f>
        <v>560000</v>
      </c>
      <c r="H732" s="25">
        <f t="shared" si="203"/>
        <v>560000</v>
      </c>
      <c r="I732" s="25">
        <f t="shared" si="203"/>
        <v>560000</v>
      </c>
    </row>
    <row r="733" spans="1:9" ht="39" customHeight="1" x14ac:dyDescent="0.2">
      <c r="A733" s="65" t="s">
        <v>82</v>
      </c>
      <c r="B733" s="39" t="s">
        <v>63</v>
      </c>
      <c r="C733" s="55" t="s">
        <v>53</v>
      </c>
      <c r="D733" s="41" t="s">
        <v>21</v>
      </c>
      <c r="E733" s="22" t="s">
        <v>471</v>
      </c>
      <c r="F733" s="39">
        <v>240</v>
      </c>
      <c r="G733" s="25">
        <f t="shared" si="203"/>
        <v>560000</v>
      </c>
      <c r="H733" s="25">
        <f t="shared" si="203"/>
        <v>560000</v>
      </c>
      <c r="I733" s="25">
        <f t="shared" si="203"/>
        <v>560000</v>
      </c>
    </row>
    <row r="734" spans="1:9" ht="12.75" customHeight="1" x14ac:dyDescent="0.2">
      <c r="A734" s="65" t="s">
        <v>227</v>
      </c>
      <c r="B734" s="39" t="s">
        <v>63</v>
      </c>
      <c r="C734" s="55" t="s">
        <v>53</v>
      </c>
      <c r="D734" s="41" t="s">
        <v>21</v>
      </c>
      <c r="E734" s="22" t="s">
        <v>471</v>
      </c>
      <c r="F734" s="39">
        <v>244</v>
      </c>
      <c r="G734" s="25">
        <v>560000</v>
      </c>
      <c r="H734" s="25">
        <v>560000</v>
      </c>
      <c r="I734" s="25">
        <v>560000</v>
      </c>
    </row>
    <row r="735" spans="1:9" ht="47.25" customHeight="1" x14ac:dyDescent="0.2">
      <c r="A735" s="23" t="s">
        <v>442</v>
      </c>
      <c r="B735" s="39" t="s">
        <v>63</v>
      </c>
      <c r="C735" s="55" t="s">
        <v>53</v>
      </c>
      <c r="D735" s="41" t="s">
        <v>21</v>
      </c>
      <c r="E735" s="22" t="s">
        <v>418</v>
      </c>
      <c r="F735" s="56"/>
      <c r="G735" s="25">
        <f>G737</f>
        <v>142848</v>
      </c>
      <c r="H735" s="25">
        <f>H737</f>
        <v>148562</v>
      </c>
      <c r="I735" s="25">
        <f>I737</f>
        <v>148562</v>
      </c>
    </row>
    <row r="736" spans="1:9" ht="12.75" customHeight="1" x14ac:dyDescent="0.2">
      <c r="A736" s="65" t="s">
        <v>248</v>
      </c>
      <c r="B736" s="39" t="s">
        <v>63</v>
      </c>
      <c r="C736" s="55" t="s">
        <v>53</v>
      </c>
      <c r="D736" s="41" t="s">
        <v>21</v>
      </c>
      <c r="E736" s="22" t="s">
        <v>418</v>
      </c>
      <c r="F736" s="56" t="s">
        <v>250</v>
      </c>
      <c r="G736" s="25">
        <f t="shared" ref="G736:I737" si="204">G737</f>
        <v>142848</v>
      </c>
      <c r="H736" s="25">
        <f t="shared" si="204"/>
        <v>148562</v>
      </c>
      <c r="I736" s="25">
        <f t="shared" si="204"/>
        <v>148562</v>
      </c>
    </row>
    <row r="737" spans="1:9" ht="25.5" customHeight="1" x14ac:dyDescent="0.2">
      <c r="A737" s="65" t="s">
        <v>79</v>
      </c>
      <c r="B737" s="39" t="s">
        <v>63</v>
      </c>
      <c r="C737" s="55" t="s">
        <v>53</v>
      </c>
      <c r="D737" s="41" t="s">
        <v>21</v>
      </c>
      <c r="E737" s="22" t="s">
        <v>418</v>
      </c>
      <c r="F737" s="56" t="s">
        <v>200</v>
      </c>
      <c r="G737" s="25">
        <f t="shared" si="204"/>
        <v>142848</v>
      </c>
      <c r="H737" s="25">
        <f t="shared" si="204"/>
        <v>148562</v>
      </c>
      <c r="I737" s="25">
        <f t="shared" si="204"/>
        <v>148562</v>
      </c>
    </row>
    <row r="738" spans="1:9" ht="29.25" customHeight="1" x14ac:dyDescent="0.2">
      <c r="A738" s="65" t="s">
        <v>120</v>
      </c>
      <c r="B738" s="39" t="s">
        <v>63</v>
      </c>
      <c r="C738" s="55" t="s">
        <v>53</v>
      </c>
      <c r="D738" s="41" t="s">
        <v>21</v>
      </c>
      <c r="E738" s="22" t="s">
        <v>418</v>
      </c>
      <c r="F738" s="56" t="s">
        <v>199</v>
      </c>
      <c r="G738" s="25">
        <v>142848</v>
      </c>
      <c r="H738" s="25">
        <v>148562</v>
      </c>
      <c r="I738" s="25">
        <v>148562</v>
      </c>
    </row>
    <row r="739" spans="1:9" ht="15" customHeight="1" x14ac:dyDescent="0.2">
      <c r="A739" s="36"/>
      <c r="B739" s="39"/>
      <c r="C739" s="55"/>
      <c r="D739" s="41"/>
      <c r="E739" s="217"/>
      <c r="F739" s="22"/>
      <c r="G739" s="44"/>
      <c r="H739" s="44"/>
      <c r="I739" s="44"/>
    </row>
    <row r="740" spans="1:9" ht="48" customHeight="1" x14ac:dyDescent="0.2">
      <c r="A740" s="99" t="s">
        <v>367</v>
      </c>
      <c r="B740" s="28">
        <v>165</v>
      </c>
      <c r="C740" s="93"/>
      <c r="D740" s="28"/>
      <c r="E740" s="93"/>
      <c r="F740" s="28"/>
      <c r="G740" s="37">
        <f>SUM(G742+G774+G839+G781+G822+G830)</f>
        <v>62075143.960000001</v>
      </c>
      <c r="H740" s="37">
        <f>SUM(H742+H774+H839+H781+H822+H830)</f>
        <v>51644152.359999999</v>
      </c>
      <c r="I740" s="37">
        <f>SUM(I742+I774+I839+I781+I822+I830)</f>
        <v>41069493.019999996</v>
      </c>
    </row>
    <row r="741" spans="1:9" ht="27.75" customHeight="1" x14ac:dyDescent="0.2">
      <c r="A741" s="99"/>
      <c r="B741" s="146"/>
      <c r="C741" s="19"/>
      <c r="D741" s="146"/>
      <c r="E741" s="19"/>
      <c r="F741" s="146"/>
      <c r="G741" s="37"/>
      <c r="H741" s="37"/>
      <c r="I741" s="37"/>
    </row>
    <row r="742" spans="1:9" s="10" customFormat="1" ht="23.25" customHeight="1" x14ac:dyDescent="0.2">
      <c r="A742" s="36" t="s">
        <v>43</v>
      </c>
      <c r="B742" s="58">
        <v>165</v>
      </c>
      <c r="C742" s="58" t="s">
        <v>20</v>
      </c>
      <c r="D742" s="58"/>
      <c r="E742" s="28"/>
      <c r="F742" s="28"/>
      <c r="G742" s="37">
        <f>SUM(G743)</f>
        <v>29083285.68</v>
      </c>
      <c r="H742" s="37">
        <f>SUM(H743)</f>
        <v>29632175.27</v>
      </c>
      <c r="I742" s="37">
        <f>SUM(I743)</f>
        <v>29970450.719999995</v>
      </c>
    </row>
    <row r="743" spans="1:9" s="10" customFormat="1" ht="23.25" customHeight="1" x14ac:dyDescent="0.2">
      <c r="A743" s="36" t="s">
        <v>46</v>
      </c>
      <c r="B743" s="58">
        <v>165</v>
      </c>
      <c r="C743" s="32" t="s">
        <v>20</v>
      </c>
      <c r="D743" s="32" t="s">
        <v>66</v>
      </c>
      <c r="E743" s="32"/>
      <c r="F743" s="28"/>
      <c r="G743" s="37">
        <f>G744+G757+G769</f>
        <v>29083285.68</v>
      </c>
      <c r="H743" s="37">
        <f>H744+H757+H769</f>
        <v>29632175.27</v>
      </c>
      <c r="I743" s="37">
        <f>I744+I757+I769</f>
        <v>29970450.719999995</v>
      </c>
    </row>
    <row r="744" spans="1:9" s="10" customFormat="1" ht="31.5" customHeight="1" x14ac:dyDescent="0.2">
      <c r="A744" s="77" t="s">
        <v>87</v>
      </c>
      <c r="B744" s="42">
        <v>165</v>
      </c>
      <c r="C744" s="40" t="s">
        <v>20</v>
      </c>
      <c r="D744" s="40" t="s">
        <v>66</v>
      </c>
      <c r="E744" s="40" t="s">
        <v>160</v>
      </c>
      <c r="F744" s="40"/>
      <c r="G744" s="44">
        <f>SUM(G745)</f>
        <v>25875622.719999999</v>
      </c>
      <c r="H744" s="44">
        <f>SUM(H745)</f>
        <v>25876622.719999999</v>
      </c>
      <c r="I744" s="44">
        <f>SUM(I745)</f>
        <v>26115092.069999997</v>
      </c>
    </row>
    <row r="745" spans="1:9" ht="39.75" customHeight="1" x14ac:dyDescent="0.2">
      <c r="A745" s="45" t="s">
        <v>89</v>
      </c>
      <c r="B745" s="42">
        <v>165</v>
      </c>
      <c r="C745" s="40" t="s">
        <v>20</v>
      </c>
      <c r="D745" s="40" t="s">
        <v>66</v>
      </c>
      <c r="E745" s="40" t="s">
        <v>161</v>
      </c>
      <c r="F745" s="40"/>
      <c r="G745" s="44">
        <f>G746</f>
        <v>25875622.719999999</v>
      </c>
      <c r="H745" s="44">
        <f>H746</f>
        <v>25876622.719999999</v>
      </c>
      <c r="I745" s="44">
        <f>I746</f>
        <v>26115092.069999997</v>
      </c>
    </row>
    <row r="746" spans="1:9" ht="35.25" customHeight="1" x14ac:dyDescent="0.2">
      <c r="A746" s="65" t="s">
        <v>88</v>
      </c>
      <c r="B746" s="42">
        <v>165</v>
      </c>
      <c r="C746" s="40" t="s">
        <v>20</v>
      </c>
      <c r="D746" s="40" t="s">
        <v>66</v>
      </c>
      <c r="E746" s="40" t="s">
        <v>148</v>
      </c>
      <c r="F746" s="56"/>
      <c r="G746" s="25">
        <f>G747+G753+G756</f>
        <v>25875622.719999999</v>
      </c>
      <c r="H746" s="25">
        <f>H748+H753+H756</f>
        <v>25876622.719999999</v>
      </c>
      <c r="I746" s="25">
        <f>I748+I753+I756</f>
        <v>26115092.069999997</v>
      </c>
    </row>
    <row r="747" spans="1:9" ht="71.25" customHeight="1" x14ac:dyDescent="0.2">
      <c r="A747" s="23" t="s">
        <v>243</v>
      </c>
      <c r="B747" s="42">
        <v>165</v>
      </c>
      <c r="C747" s="40" t="s">
        <v>20</v>
      </c>
      <c r="D747" s="40" t="s">
        <v>66</v>
      </c>
      <c r="E747" s="40" t="s">
        <v>148</v>
      </c>
      <c r="F747" s="39">
        <v>100</v>
      </c>
      <c r="G747" s="25">
        <f>G748</f>
        <v>24146934.34</v>
      </c>
      <c r="H747" s="25">
        <f>H748</f>
        <v>24146934.34</v>
      </c>
      <c r="I747" s="25">
        <f>I748</f>
        <v>24385403.689999998</v>
      </c>
    </row>
    <row r="748" spans="1:9" ht="31.5" customHeight="1" x14ac:dyDescent="0.2">
      <c r="A748" s="65" t="s">
        <v>83</v>
      </c>
      <c r="B748" s="42">
        <v>165</v>
      </c>
      <c r="C748" s="40" t="s">
        <v>20</v>
      </c>
      <c r="D748" s="40" t="s">
        <v>66</v>
      </c>
      <c r="E748" s="40" t="s">
        <v>148</v>
      </c>
      <c r="F748" s="39">
        <v>120</v>
      </c>
      <c r="G748" s="25">
        <f>G749+G750+G751</f>
        <v>24146934.34</v>
      </c>
      <c r="H748" s="25">
        <f>H749+H750+H751</f>
        <v>24146934.34</v>
      </c>
      <c r="I748" s="25">
        <f>I749+I750+I751</f>
        <v>24385403.689999998</v>
      </c>
    </row>
    <row r="749" spans="1:9" ht="30" customHeight="1" x14ac:dyDescent="0.2">
      <c r="A749" s="65" t="s">
        <v>147</v>
      </c>
      <c r="B749" s="42">
        <v>165</v>
      </c>
      <c r="C749" s="40" t="s">
        <v>20</v>
      </c>
      <c r="D749" s="40" t="s">
        <v>66</v>
      </c>
      <c r="E749" s="40" t="s">
        <v>148</v>
      </c>
      <c r="F749" s="39">
        <v>121</v>
      </c>
      <c r="G749" s="25">
        <v>18315617.77</v>
      </c>
      <c r="H749" s="25">
        <v>18315617.77</v>
      </c>
      <c r="I749" s="25">
        <v>18498773.949999999</v>
      </c>
    </row>
    <row r="750" spans="1:9" ht="46.5" customHeight="1" x14ac:dyDescent="0.2">
      <c r="A750" s="65" t="s">
        <v>105</v>
      </c>
      <c r="B750" s="42">
        <v>165</v>
      </c>
      <c r="C750" s="40" t="s">
        <v>20</v>
      </c>
      <c r="D750" s="40" t="s">
        <v>66</v>
      </c>
      <c r="E750" s="40" t="s">
        <v>148</v>
      </c>
      <c r="F750" s="39">
        <v>122</v>
      </c>
      <c r="G750" s="25">
        <v>300000</v>
      </c>
      <c r="H750" s="25">
        <v>300000</v>
      </c>
      <c r="I750" s="25">
        <v>300000</v>
      </c>
    </row>
    <row r="751" spans="1:9" ht="53.25" customHeight="1" x14ac:dyDescent="0.2">
      <c r="A751" s="65" t="s">
        <v>146</v>
      </c>
      <c r="B751" s="42">
        <v>165</v>
      </c>
      <c r="C751" s="40" t="s">
        <v>20</v>
      </c>
      <c r="D751" s="40" t="s">
        <v>66</v>
      </c>
      <c r="E751" s="40" t="s">
        <v>148</v>
      </c>
      <c r="F751" s="39">
        <v>129</v>
      </c>
      <c r="G751" s="25">
        <v>5531316.5700000003</v>
      </c>
      <c r="H751" s="25">
        <v>5531316.5700000003</v>
      </c>
      <c r="I751" s="25">
        <v>5586629.7400000002</v>
      </c>
    </row>
    <row r="752" spans="1:9" ht="32.25" customHeight="1" x14ac:dyDescent="0.2">
      <c r="A752" s="65" t="s">
        <v>240</v>
      </c>
      <c r="B752" s="42">
        <v>165</v>
      </c>
      <c r="C752" s="40" t="s">
        <v>20</v>
      </c>
      <c r="D752" s="40" t="s">
        <v>66</v>
      </c>
      <c r="E752" s="40" t="s">
        <v>148</v>
      </c>
      <c r="F752" s="39">
        <v>200</v>
      </c>
      <c r="G752" s="25">
        <f t="shared" ref="G752:I753" si="205">G753</f>
        <v>1724688.38</v>
      </c>
      <c r="H752" s="25">
        <f t="shared" si="205"/>
        <v>1724688.38</v>
      </c>
      <c r="I752" s="25">
        <f t="shared" si="205"/>
        <v>1724688.38</v>
      </c>
    </row>
    <row r="753" spans="1:9" ht="36" customHeight="1" x14ac:dyDescent="0.2">
      <c r="A753" s="65" t="s">
        <v>82</v>
      </c>
      <c r="B753" s="42">
        <v>165</v>
      </c>
      <c r="C753" s="40" t="s">
        <v>20</v>
      </c>
      <c r="D753" s="40" t="s">
        <v>66</v>
      </c>
      <c r="E753" s="40" t="s">
        <v>148</v>
      </c>
      <c r="F753" s="39">
        <v>240</v>
      </c>
      <c r="G753" s="25">
        <f t="shared" si="205"/>
        <v>1724688.38</v>
      </c>
      <c r="H753" s="25">
        <f t="shared" si="205"/>
        <v>1724688.38</v>
      </c>
      <c r="I753" s="25">
        <f t="shared" si="205"/>
        <v>1724688.38</v>
      </c>
    </row>
    <row r="754" spans="1:9" ht="20.25" customHeight="1" x14ac:dyDescent="0.2">
      <c r="A754" s="65" t="s">
        <v>227</v>
      </c>
      <c r="B754" s="42">
        <v>165</v>
      </c>
      <c r="C754" s="40" t="s">
        <v>20</v>
      </c>
      <c r="D754" s="40" t="s">
        <v>66</v>
      </c>
      <c r="E754" s="40" t="s">
        <v>148</v>
      </c>
      <c r="F754" s="39">
        <v>244</v>
      </c>
      <c r="G754" s="44">
        <v>1724688.38</v>
      </c>
      <c r="H754" s="44">
        <v>1724688.38</v>
      </c>
      <c r="I754" s="44">
        <v>1724688.38</v>
      </c>
    </row>
    <row r="755" spans="1:9" ht="19.5" customHeight="1" x14ac:dyDescent="0.2">
      <c r="A755" s="45" t="s">
        <v>104</v>
      </c>
      <c r="B755" s="42">
        <v>165</v>
      </c>
      <c r="C755" s="40" t="s">
        <v>20</v>
      </c>
      <c r="D755" s="40" t="s">
        <v>66</v>
      </c>
      <c r="E755" s="40" t="s">
        <v>148</v>
      </c>
      <c r="F755" s="39">
        <v>800</v>
      </c>
      <c r="G755" s="25">
        <f>G756</f>
        <v>4000</v>
      </c>
      <c r="H755" s="25">
        <f>H756</f>
        <v>5000</v>
      </c>
      <c r="I755" s="25">
        <f>I756</f>
        <v>5000</v>
      </c>
    </row>
    <row r="756" spans="1:9" ht="19.5" customHeight="1" x14ac:dyDescent="0.2">
      <c r="A756" s="65" t="s">
        <v>14</v>
      </c>
      <c r="B756" s="42">
        <v>165</v>
      </c>
      <c r="C756" s="40" t="s">
        <v>20</v>
      </c>
      <c r="D756" s="40" t="s">
        <v>66</v>
      </c>
      <c r="E756" s="40" t="s">
        <v>148</v>
      </c>
      <c r="F756" s="39">
        <v>850</v>
      </c>
      <c r="G756" s="25">
        <v>4000</v>
      </c>
      <c r="H756" s="25">
        <v>5000</v>
      </c>
      <c r="I756" s="25">
        <v>5000</v>
      </c>
    </row>
    <row r="757" spans="1:9" ht="37.5" customHeight="1" x14ac:dyDescent="0.2">
      <c r="A757" s="104" t="s">
        <v>111</v>
      </c>
      <c r="B757" s="42">
        <v>165</v>
      </c>
      <c r="C757" s="40" t="s">
        <v>20</v>
      </c>
      <c r="D757" s="40" t="s">
        <v>66</v>
      </c>
      <c r="E757" s="40" t="s">
        <v>277</v>
      </c>
      <c r="F757" s="40"/>
      <c r="G757" s="44">
        <f>SUM(G758,G762)</f>
        <v>3087662.96</v>
      </c>
      <c r="H757" s="44">
        <f>SUM(H758,H762)</f>
        <v>3755552.55</v>
      </c>
      <c r="I757" s="44">
        <f>SUM(I758,I762)</f>
        <v>3855358.65</v>
      </c>
    </row>
    <row r="758" spans="1:9" ht="35.25" customHeight="1" x14ac:dyDescent="0.2">
      <c r="A758" s="23" t="s">
        <v>0</v>
      </c>
      <c r="B758" s="42">
        <v>165</v>
      </c>
      <c r="C758" s="40" t="s">
        <v>20</v>
      </c>
      <c r="D758" s="40" t="s">
        <v>66</v>
      </c>
      <c r="E758" s="40" t="s">
        <v>278</v>
      </c>
      <c r="F758" s="40"/>
      <c r="G758" s="44">
        <f>G760</f>
        <v>381499.71</v>
      </c>
      <c r="H758" s="44">
        <f>H760</f>
        <v>583460</v>
      </c>
      <c r="I758" s="44">
        <f>I760</f>
        <v>583460</v>
      </c>
    </row>
    <row r="759" spans="1:9" ht="33" customHeight="1" x14ac:dyDescent="0.2">
      <c r="A759" s="65" t="s">
        <v>240</v>
      </c>
      <c r="B759" s="42">
        <v>165</v>
      </c>
      <c r="C759" s="40" t="s">
        <v>20</v>
      </c>
      <c r="D759" s="40" t="s">
        <v>66</v>
      </c>
      <c r="E759" s="40" t="s">
        <v>278</v>
      </c>
      <c r="F759" s="39">
        <v>200</v>
      </c>
      <c r="G759" s="25">
        <f t="shared" ref="G759:I760" si="206">G760</f>
        <v>381499.71</v>
      </c>
      <c r="H759" s="25">
        <f t="shared" si="206"/>
        <v>583460</v>
      </c>
      <c r="I759" s="25">
        <f t="shared" si="206"/>
        <v>583460</v>
      </c>
    </row>
    <row r="760" spans="1:9" ht="33" customHeight="1" x14ac:dyDescent="0.2">
      <c r="A760" s="65" t="s">
        <v>82</v>
      </c>
      <c r="B760" s="42">
        <v>165</v>
      </c>
      <c r="C760" s="40" t="s">
        <v>20</v>
      </c>
      <c r="D760" s="40" t="s">
        <v>66</v>
      </c>
      <c r="E760" s="40" t="s">
        <v>278</v>
      </c>
      <c r="F760" s="39">
        <v>240</v>
      </c>
      <c r="G760" s="25">
        <f t="shared" si="206"/>
        <v>381499.71</v>
      </c>
      <c r="H760" s="25">
        <f t="shared" si="206"/>
        <v>583460</v>
      </c>
      <c r="I760" s="25">
        <f t="shared" si="206"/>
        <v>583460</v>
      </c>
    </row>
    <row r="761" spans="1:9" ht="23.25" customHeight="1" x14ac:dyDescent="0.2">
      <c r="A761" s="65" t="s">
        <v>228</v>
      </c>
      <c r="B761" s="42">
        <v>165</v>
      </c>
      <c r="C761" s="40" t="s">
        <v>20</v>
      </c>
      <c r="D761" s="40" t="s">
        <v>66</v>
      </c>
      <c r="E761" s="40" t="s">
        <v>278</v>
      </c>
      <c r="F761" s="39">
        <v>244</v>
      </c>
      <c r="G761" s="25">
        <v>381499.71</v>
      </c>
      <c r="H761" s="25">
        <v>583460</v>
      </c>
      <c r="I761" s="25">
        <v>583460</v>
      </c>
    </row>
    <row r="762" spans="1:9" ht="19.5" customHeight="1" x14ac:dyDescent="0.2">
      <c r="A762" s="68" t="s">
        <v>1</v>
      </c>
      <c r="B762" s="42">
        <v>165</v>
      </c>
      <c r="C762" s="40" t="s">
        <v>20</v>
      </c>
      <c r="D762" s="40" t="s">
        <v>66</v>
      </c>
      <c r="E762" s="40" t="s">
        <v>289</v>
      </c>
      <c r="F762" s="40"/>
      <c r="G762" s="44">
        <f>G768+G763</f>
        <v>2706163.25</v>
      </c>
      <c r="H762" s="44">
        <f>H768+H763</f>
        <v>3172092.55</v>
      </c>
      <c r="I762" s="44">
        <f>I768+I763</f>
        <v>3271898.65</v>
      </c>
    </row>
    <row r="763" spans="1:9" ht="33.75" customHeight="1" x14ac:dyDescent="0.2">
      <c r="A763" s="65" t="s">
        <v>240</v>
      </c>
      <c r="B763" s="42">
        <v>165</v>
      </c>
      <c r="C763" s="40" t="s">
        <v>20</v>
      </c>
      <c r="D763" s="40" t="s">
        <v>66</v>
      </c>
      <c r="E763" s="40" t="s">
        <v>289</v>
      </c>
      <c r="F763" s="39">
        <v>200</v>
      </c>
      <c r="G763" s="25">
        <f>G764</f>
        <v>2567063.25</v>
      </c>
      <c r="H763" s="25">
        <f>H764</f>
        <v>3032992.55</v>
      </c>
      <c r="I763" s="25">
        <f>I764</f>
        <v>3132798.65</v>
      </c>
    </row>
    <row r="764" spans="1:9" ht="29.25" customHeight="1" x14ac:dyDescent="0.2">
      <c r="A764" s="65" t="s">
        <v>82</v>
      </c>
      <c r="B764" s="42">
        <v>165</v>
      </c>
      <c r="C764" s="40" t="s">
        <v>20</v>
      </c>
      <c r="D764" s="40" t="s">
        <v>66</v>
      </c>
      <c r="E764" s="40" t="s">
        <v>289</v>
      </c>
      <c r="F764" s="39">
        <v>240</v>
      </c>
      <c r="G764" s="25">
        <f>G765+G766</f>
        <v>2567063.25</v>
      </c>
      <c r="H764" s="25">
        <f>H765+H766</f>
        <v>3032992.55</v>
      </c>
      <c r="I764" s="25">
        <f>I765+I766</f>
        <v>3132798.65</v>
      </c>
    </row>
    <row r="765" spans="1:9" ht="12.75" customHeight="1" x14ac:dyDescent="0.2">
      <c r="A765" s="65" t="s">
        <v>228</v>
      </c>
      <c r="B765" s="42">
        <v>165</v>
      </c>
      <c r="C765" s="40" t="s">
        <v>20</v>
      </c>
      <c r="D765" s="40" t="s">
        <v>66</v>
      </c>
      <c r="E765" s="40" t="s">
        <v>289</v>
      </c>
      <c r="F765" s="39">
        <v>244</v>
      </c>
      <c r="G765" s="44">
        <v>750000</v>
      </c>
      <c r="H765" s="44">
        <v>537840</v>
      </c>
      <c r="I765" s="44">
        <v>537840</v>
      </c>
    </row>
    <row r="766" spans="1:9" ht="12.75" customHeight="1" x14ac:dyDescent="0.2">
      <c r="A766" s="65" t="s">
        <v>239</v>
      </c>
      <c r="B766" s="42">
        <v>165</v>
      </c>
      <c r="C766" s="40" t="s">
        <v>20</v>
      </c>
      <c r="D766" s="40" t="s">
        <v>66</v>
      </c>
      <c r="E766" s="40" t="s">
        <v>289</v>
      </c>
      <c r="F766" s="39">
        <v>247</v>
      </c>
      <c r="G766" s="44">
        <v>1817063.25</v>
      </c>
      <c r="H766" s="44">
        <v>2495152.5499999998</v>
      </c>
      <c r="I766" s="44">
        <v>2594958.65</v>
      </c>
    </row>
    <row r="767" spans="1:9" ht="12.75" customHeight="1" x14ac:dyDescent="0.2">
      <c r="A767" s="45" t="s">
        <v>104</v>
      </c>
      <c r="B767" s="42">
        <v>165</v>
      </c>
      <c r="C767" s="40" t="s">
        <v>20</v>
      </c>
      <c r="D767" s="40" t="s">
        <v>66</v>
      </c>
      <c r="E767" s="40" t="s">
        <v>289</v>
      </c>
      <c r="F767" s="39">
        <v>800</v>
      </c>
      <c r="G767" s="44">
        <f>G768</f>
        <v>139100</v>
      </c>
      <c r="H767" s="44">
        <f>H768</f>
        <v>139100</v>
      </c>
      <c r="I767" s="44">
        <f>I768</f>
        <v>139100</v>
      </c>
    </row>
    <row r="768" spans="1:9" ht="12.75" customHeight="1" x14ac:dyDescent="0.2">
      <c r="A768" s="65" t="s">
        <v>14</v>
      </c>
      <c r="B768" s="42">
        <v>165</v>
      </c>
      <c r="C768" s="40" t="s">
        <v>20</v>
      </c>
      <c r="D768" s="40" t="s">
        <v>66</v>
      </c>
      <c r="E768" s="40" t="s">
        <v>289</v>
      </c>
      <c r="F768" s="39">
        <v>850</v>
      </c>
      <c r="G768" s="44">
        <v>139100</v>
      </c>
      <c r="H768" s="44">
        <v>139100</v>
      </c>
      <c r="I768" s="44">
        <v>139100</v>
      </c>
    </row>
    <row r="769" spans="1:9" ht="30" customHeight="1" x14ac:dyDescent="0.2">
      <c r="A769" s="65" t="s">
        <v>452</v>
      </c>
      <c r="B769" s="42">
        <v>165</v>
      </c>
      <c r="C769" s="40" t="s">
        <v>20</v>
      </c>
      <c r="D769" s="40" t="s">
        <v>66</v>
      </c>
      <c r="E769" s="40" t="s">
        <v>453</v>
      </c>
      <c r="F769" s="39"/>
      <c r="G769" s="44">
        <f t="shared" ref="G769:G771" si="207">G770</f>
        <v>120000</v>
      </c>
      <c r="H769" s="44">
        <f t="shared" ref="H769:H771" si="208">H770</f>
        <v>0</v>
      </c>
      <c r="I769" s="44">
        <f t="shared" ref="I769:I771" si="209">I770</f>
        <v>0</v>
      </c>
    </row>
    <row r="770" spans="1:9" ht="28.5" customHeight="1" x14ac:dyDescent="0.2">
      <c r="A770" s="65" t="s">
        <v>115</v>
      </c>
      <c r="B770" s="42">
        <v>165</v>
      </c>
      <c r="C770" s="40" t="s">
        <v>20</v>
      </c>
      <c r="D770" s="40" t="s">
        <v>66</v>
      </c>
      <c r="E770" s="40" t="s">
        <v>454</v>
      </c>
      <c r="F770" s="39"/>
      <c r="G770" s="44">
        <f t="shared" si="207"/>
        <v>120000</v>
      </c>
      <c r="H770" s="44">
        <f t="shared" si="208"/>
        <v>0</v>
      </c>
      <c r="I770" s="44">
        <f t="shared" si="209"/>
        <v>0</v>
      </c>
    </row>
    <row r="771" spans="1:9" ht="12.75" customHeight="1" x14ac:dyDescent="0.2">
      <c r="A771" s="65" t="s">
        <v>104</v>
      </c>
      <c r="B771" s="42">
        <v>165</v>
      </c>
      <c r="C771" s="40" t="s">
        <v>20</v>
      </c>
      <c r="D771" s="40" t="s">
        <v>66</v>
      </c>
      <c r="E771" s="40" t="s">
        <v>454</v>
      </c>
      <c r="F771" s="39">
        <v>800</v>
      </c>
      <c r="G771" s="44">
        <f t="shared" si="207"/>
        <v>120000</v>
      </c>
      <c r="H771" s="44">
        <f t="shared" si="208"/>
        <v>0</v>
      </c>
      <c r="I771" s="44">
        <f t="shared" si="209"/>
        <v>0</v>
      </c>
    </row>
    <row r="772" spans="1:9" ht="12.75" customHeight="1" x14ac:dyDescent="0.2">
      <c r="A772" s="65" t="s">
        <v>207</v>
      </c>
      <c r="B772" s="42">
        <v>165</v>
      </c>
      <c r="C772" s="40" t="s">
        <v>20</v>
      </c>
      <c r="D772" s="40" t="s">
        <v>66</v>
      </c>
      <c r="E772" s="40" t="s">
        <v>454</v>
      </c>
      <c r="F772" s="39">
        <v>830</v>
      </c>
      <c r="G772" s="44">
        <f>G773</f>
        <v>120000</v>
      </c>
      <c r="H772" s="44">
        <f>H773</f>
        <v>0</v>
      </c>
      <c r="I772" s="44">
        <f>I773</f>
        <v>0</v>
      </c>
    </row>
    <row r="773" spans="1:9" ht="24.75" customHeight="1" x14ac:dyDescent="0.2">
      <c r="A773" s="65" t="s">
        <v>229</v>
      </c>
      <c r="B773" s="42">
        <v>165</v>
      </c>
      <c r="C773" s="40" t="s">
        <v>20</v>
      </c>
      <c r="D773" s="40" t="s">
        <v>66</v>
      </c>
      <c r="E773" s="40" t="s">
        <v>454</v>
      </c>
      <c r="F773" s="39">
        <v>831</v>
      </c>
      <c r="G773" s="44">
        <v>120000</v>
      </c>
      <c r="H773" s="44"/>
      <c r="I773" s="44"/>
    </row>
    <row r="774" spans="1:9" ht="12.75" customHeight="1" x14ac:dyDescent="0.2">
      <c r="A774" s="26" t="s">
        <v>44</v>
      </c>
      <c r="B774" s="58">
        <v>165</v>
      </c>
      <c r="C774" s="32" t="s">
        <v>33</v>
      </c>
      <c r="D774" s="32" t="s">
        <v>279</v>
      </c>
      <c r="E774" s="32"/>
      <c r="F774" s="33"/>
      <c r="G774" s="37">
        <f>SUM(G775)</f>
        <v>1149000</v>
      </c>
      <c r="H774" s="37">
        <f>SUM(H775)</f>
        <v>1149000</v>
      </c>
      <c r="I774" s="37">
        <f>SUM(I775)</f>
        <v>1149000</v>
      </c>
    </row>
    <row r="775" spans="1:9" s="10" customFormat="1" ht="18.75" customHeight="1" x14ac:dyDescent="0.2">
      <c r="A775" s="36" t="s">
        <v>61</v>
      </c>
      <c r="B775" s="58">
        <v>165</v>
      </c>
      <c r="C775" s="32" t="s">
        <v>33</v>
      </c>
      <c r="D775" s="32" t="s">
        <v>37</v>
      </c>
      <c r="E775" s="32"/>
      <c r="F775" s="33"/>
      <c r="G775" s="37">
        <f>G776</f>
        <v>1149000</v>
      </c>
      <c r="H775" s="37">
        <f>H776</f>
        <v>1149000</v>
      </c>
      <c r="I775" s="37">
        <f>I776</f>
        <v>1149000</v>
      </c>
    </row>
    <row r="776" spans="1:9" ht="39.75" customHeight="1" x14ac:dyDescent="0.2">
      <c r="A776" s="65" t="s">
        <v>375</v>
      </c>
      <c r="B776" s="42">
        <v>165</v>
      </c>
      <c r="C776" s="40" t="s">
        <v>33</v>
      </c>
      <c r="D776" s="40" t="s">
        <v>37</v>
      </c>
      <c r="E776" s="40" t="s">
        <v>374</v>
      </c>
      <c r="F776" s="41"/>
      <c r="G776" s="44">
        <f>G777</f>
        <v>1149000</v>
      </c>
      <c r="H776" s="44">
        <f t="shared" ref="H776:I776" si="210">H777</f>
        <v>1149000</v>
      </c>
      <c r="I776" s="44">
        <f t="shared" si="210"/>
        <v>1149000</v>
      </c>
    </row>
    <row r="777" spans="1:9" s="10" customFormat="1" ht="12.75" customHeight="1" x14ac:dyDescent="0.2">
      <c r="A777" s="45" t="s">
        <v>18</v>
      </c>
      <c r="B777" s="42">
        <v>165</v>
      </c>
      <c r="C777" s="40" t="s">
        <v>33</v>
      </c>
      <c r="D777" s="40" t="s">
        <v>37</v>
      </c>
      <c r="E777" s="22" t="s">
        <v>376</v>
      </c>
      <c r="F777" s="41"/>
      <c r="G777" s="44">
        <f>G779</f>
        <v>1149000</v>
      </c>
      <c r="H777" s="44">
        <f>H779</f>
        <v>1149000</v>
      </c>
      <c r="I777" s="44">
        <f>I779</f>
        <v>1149000</v>
      </c>
    </row>
    <row r="778" spans="1:9" ht="29.25" customHeight="1" x14ac:dyDescent="0.2">
      <c r="A778" s="65" t="s">
        <v>240</v>
      </c>
      <c r="B778" s="42">
        <v>165</v>
      </c>
      <c r="C778" s="40" t="s">
        <v>33</v>
      </c>
      <c r="D778" s="40" t="s">
        <v>37</v>
      </c>
      <c r="E778" s="22" t="s">
        <v>376</v>
      </c>
      <c r="F778" s="39">
        <v>200</v>
      </c>
      <c r="G778" s="25">
        <f t="shared" ref="G778:I779" si="211">G779</f>
        <v>1149000</v>
      </c>
      <c r="H778" s="25">
        <f t="shared" si="211"/>
        <v>1149000</v>
      </c>
      <c r="I778" s="25">
        <f t="shared" si="211"/>
        <v>1149000</v>
      </c>
    </row>
    <row r="779" spans="1:9" ht="31.5" customHeight="1" x14ac:dyDescent="0.2">
      <c r="A779" s="65" t="s">
        <v>82</v>
      </c>
      <c r="B779" s="42">
        <v>165</v>
      </c>
      <c r="C779" s="40" t="s">
        <v>33</v>
      </c>
      <c r="D779" s="40" t="s">
        <v>37</v>
      </c>
      <c r="E779" s="22" t="s">
        <v>377</v>
      </c>
      <c r="F779" s="39">
        <v>240</v>
      </c>
      <c r="G779" s="25">
        <f t="shared" si="211"/>
        <v>1149000</v>
      </c>
      <c r="H779" s="25">
        <f t="shared" si="211"/>
        <v>1149000</v>
      </c>
      <c r="I779" s="25">
        <f t="shared" si="211"/>
        <v>1149000</v>
      </c>
    </row>
    <row r="780" spans="1:9" ht="17.25" customHeight="1" x14ac:dyDescent="0.2">
      <c r="A780" s="65" t="s">
        <v>228</v>
      </c>
      <c r="B780" s="42">
        <v>165</v>
      </c>
      <c r="C780" s="40" t="s">
        <v>33</v>
      </c>
      <c r="D780" s="40" t="s">
        <v>37</v>
      </c>
      <c r="E780" s="22" t="s">
        <v>376</v>
      </c>
      <c r="F780" s="39">
        <v>244</v>
      </c>
      <c r="G780" s="25">
        <v>1149000</v>
      </c>
      <c r="H780" s="25">
        <v>1149000</v>
      </c>
      <c r="I780" s="25">
        <v>1149000</v>
      </c>
    </row>
    <row r="781" spans="1:9" ht="19.5" customHeight="1" x14ac:dyDescent="0.2">
      <c r="A781" s="31" t="s">
        <v>26</v>
      </c>
      <c r="B781" s="58">
        <v>165</v>
      </c>
      <c r="C781" s="32" t="s">
        <v>22</v>
      </c>
      <c r="D781" s="32" t="s">
        <v>279</v>
      </c>
      <c r="E781" s="93"/>
      <c r="F781" s="27"/>
      <c r="G781" s="29">
        <f>G782+G816</f>
        <v>19806922.030000001</v>
      </c>
      <c r="H781" s="29">
        <f>H782+H816</f>
        <v>17139786.600000001</v>
      </c>
      <c r="I781" s="29">
        <f>I782+I816</f>
        <v>6221374.1799999997</v>
      </c>
    </row>
    <row r="782" spans="1:9" s="10" customFormat="1" ht="18" customHeight="1" x14ac:dyDescent="0.2">
      <c r="A782" s="31" t="s">
        <v>54</v>
      </c>
      <c r="B782" s="58">
        <v>165</v>
      </c>
      <c r="C782" s="32" t="s">
        <v>22</v>
      </c>
      <c r="D782" s="32" t="s">
        <v>20</v>
      </c>
      <c r="E782" s="93"/>
      <c r="F782" s="27"/>
      <c r="G782" s="29">
        <f>G783+G794</f>
        <v>19724961.740000002</v>
      </c>
      <c r="H782" s="29">
        <f>H783+H794</f>
        <v>17139786.600000001</v>
      </c>
      <c r="I782" s="29">
        <f>I783+I794</f>
        <v>6221374.1799999997</v>
      </c>
    </row>
    <row r="783" spans="1:9" ht="49.5" customHeight="1" x14ac:dyDescent="0.2">
      <c r="A783" s="31" t="s">
        <v>360</v>
      </c>
      <c r="B783" s="42">
        <v>165</v>
      </c>
      <c r="C783" s="40" t="s">
        <v>22</v>
      </c>
      <c r="D783" s="40" t="s">
        <v>20</v>
      </c>
      <c r="E783" s="217" t="s">
        <v>251</v>
      </c>
      <c r="F783" s="39"/>
      <c r="G783" s="25">
        <f>G784+G788</f>
        <v>2622754.85</v>
      </c>
      <c r="H783" s="25">
        <f>H784+H788</f>
        <v>600000</v>
      </c>
      <c r="I783" s="25">
        <f>I784+I788</f>
        <v>600000</v>
      </c>
    </row>
    <row r="784" spans="1:9" ht="44.25" customHeight="1" x14ac:dyDescent="0.2">
      <c r="A784" s="65" t="s">
        <v>219</v>
      </c>
      <c r="B784" s="42">
        <v>165</v>
      </c>
      <c r="C784" s="40" t="s">
        <v>22</v>
      </c>
      <c r="D784" s="40" t="s">
        <v>20</v>
      </c>
      <c r="E784" s="217" t="s">
        <v>384</v>
      </c>
      <c r="F784" s="39"/>
      <c r="G784" s="25">
        <f t="shared" ref="G784:I786" si="212">G785</f>
        <v>600000</v>
      </c>
      <c r="H784" s="25">
        <f t="shared" si="212"/>
        <v>600000</v>
      </c>
      <c r="I784" s="25">
        <f t="shared" si="212"/>
        <v>600000</v>
      </c>
    </row>
    <row r="785" spans="1:9" ht="28.5" customHeight="1" x14ac:dyDescent="0.2">
      <c r="A785" s="65" t="s">
        <v>198</v>
      </c>
      <c r="B785" s="42">
        <v>165</v>
      </c>
      <c r="C785" s="40" t="s">
        <v>22</v>
      </c>
      <c r="D785" s="40" t="s">
        <v>20</v>
      </c>
      <c r="E785" s="217" t="s">
        <v>384</v>
      </c>
      <c r="F785" s="39">
        <v>400</v>
      </c>
      <c r="G785" s="25">
        <f t="shared" si="212"/>
        <v>600000</v>
      </c>
      <c r="H785" s="25">
        <f t="shared" si="212"/>
        <v>600000</v>
      </c>
      <c r="I785" s="25">
        <f t="shared" si="212"/>
        <v>600000</v>
      </c>
    </row>
    <row r="786" spans="1:9" ht="12.75" customHeight="1" x14ac:dyDescent="0.2">
      <c r="A786" s="65" t="s">
        <v>218</v>
      </c>
      <c r="B786" s="42">
        <v>165</v>
      </c>
      <c r="C786" s="40" t="s">
        <v>22</v>
      </c>
      <c r="D786" s="40" t="s">
        <v>20</v>
      </c>
      <c r="E786" s="217" t="s">
        <v>384</v>
      </c>
      <c r="F786" s="39">
        <v>410</v>
      </c>
      <c r="G786" s="25">
        <f>G787</f>
        <v>600000</v>
      </c>
      <c r="H786" s="25">
        <f t="shared" si="212"/>
        <v>600000</v>
      </c>
      <c r="I786" s="25">
        <f t="shared" si="212"/>
        <v>600000</v>
      </c>
    </row>
    <row r="787" spans="1:9" ht="43.5" customHeight="1" x14ac:dyDescent="0.2">
      <c r="A787" s="65" t="s">
        <v>219</v>
      </c>
      <c r="B787" s="42">
        <v>165</v>
      </c>
      <c r="C787" s="40" t="s">
        <v>22</v>
      </c>
      <c r="D787" s="40" t="s">
        <v>20</v>
      </c>
      <c r="E787" s="217" t="s">
        <v>384</v>
      </c>
      <c r="F787" s="39">
        <v>414</v>
      </c>
      <c r="G787" s="25">
        <v>600000</v>
      </c>
      <c r="H787" s="25">
        <v>600000</v>
      </c>
      <c r="I787" s="25">
        <v>600000</v>
      </c>
    </row>
    <row r="788" spans="1:9" ht="38.25" customHeight="1" x14ac:dyDescent="0.2">
      <c r="A788" s="65" t="s">
        <v>236</v>
      </c>
      <c r="B788" s="42">
        <v>165</v>
      </c>
      <c r="C788" s="40" t="s">
        <v>22</v>
      </c>
      <c r="D788" s="40" t="s">
        <v>20</v>
      </c>
      <c r="E788" s="217" t="s">
        <v>473</v>
      </c>
      <c r="F788" s="39"/>
      <c r="G788" s="25">
        <f>G789+G792</f>
        <v>2022754.85</v>
      </c>
      <c r="H788" s="25">
        <f>H789+H792</f>
        <v>0</v>
      </c>
      <c r="I788" s="25">
        <f>I789+I792</f>
        <v>0</v>
      </c>
    </row>
    <row r="789" spans="1:9" ht="39" hidden="1" customHeight="1" x14ac:dyDescent="0.2">
      <c r="A789" s="65" t="s">
        <v>240</v>
      </c>
      <c r="B789" s="42">
        <v>165</v>
      </c>
      <c r="C789" s="40" t="s">
        <v>22</v>
      </c>
      <c r="D789" s="40" t="s">
        <v>20</v>
      </c>
      <c r="E789" s="217" t="s">
        <v>473</v>
      </c>
      <c r="F789" s="39">
        <v>200</v>
      </c>
      <c r="G789" s="25">
        <f t="shared" ref="G789:I790" si="213">G790</f>
        <v>0</v>
      </c>
      <c r="H789" s="25">
        <f t="shared" si="213"/>
        <v>0</v>
      </c>
      <c r="I789" s="25">
        <f t="shared" si="213"/>
        <v>0</v>
      </c>
    </row>
    <row r="790" spans="1:9" ht="38.25" hidden="1" customHeight="1" x14ac:dyDescent="0.2">
      <c r="A790" s="65" t="s">
        <v>82</v>
      </c>
      <c r="B790" s="42">
        <v>165</v>
      </c>
      <c r="C790" s="40" t="s">
        <v>22</v>
      </c>
      <c r="D790" s="40" t="s">
        <v>20</v>
      </c>
      <c r="E790" s="217" t="s">
        <v>473</v>
      </c>
      <c r="F790" s="39">
        <v>240</v>
      </c>
      <c r="G790" s="25">
        <f t="shared" si="213"/>
        <v>0</v>
      </c>
      <c r="H790" s="25">
        <f t="shared" si="213"/>
        <v>0</v>
      </c>
      <c r="I790" s="25">
        <f t="shared" si="213"/>
        <v>0</v>
      </c>
    </row>
    <row r="791" spans="1:9" ht="27.75" hidden="1" customHeight="1" x14ac:dyDescent="0.2">
      <c r="A791" s="65" t="s">
        <v>227</v>
      </c>
      <c r="B791" s="42">
        <v>165</v>
      </c>
      <c r="C791" s="40" t="s">
        <v>22</v>
      </c>
      <c r="D791" s="40" t="s">
        <v>20</v>
      </c>
      <c r="E791" s="217" t="s">
        <v>473</v>
      </c>
      <c r="F791" s="39">
        <v>244</v>
      </c>
      <c r="G791" s="25"/>
      <c r="H791" s="25">
        <v>0</v>
      </c>
      <c r="I791" s="25">
        <v>0</v>
      </c>
    </row>
    <row r="792" spans="1:9" ht="27.75" customHeight="1" x14ac:dyDescent="0.2">
      <c r="A792" s="65" t="s">
        <v>244</v>
      </c>
      <c r="B792" s="42">
        <v>165</v>
      </c>
      <c r="C792" s="40" t="s">
        <v>22</v>
      </c>
      <c r="D792" s="40" t="s">
        <v>20</v>
      </c>
      <c r="E792" s="217" t="s">
        <v>473</v>
      </c>
      <c r="F792" s="39">
        <v>800</v>
      </c>
      <c r="G792" s="25">
        <f>G793</f>
        <v>2022754.85</v>
      </c>
      <c r="H792" s="25">
        <f>H793</f>
        <v>0</v>
      </c>
      <c r="I792" s="25">
        <f>I793</f>
        <v>0</v>
      </c>
    </row>
    <row r="793" spans="1:9" ht="24" customHeight="1" x14ac:dyDescent="0.2">
      <c r="A793" s="65" t="s">
        <v>14</v>
      </c>
      <c r="B793" s="42">
        <v>165</v>
      </c>
      <c r="C793" s="40" t="s">
        <v>22</v>
      </c>
      <c r="D793" s="40" t="s">
        <v>20</v>
      </c>
      <c r="E793" s="217" t="s">
        <v>473</v>
      </c>
      <c r="F793" s="39">
        <v>850</v>
      </c>
      <c r="G793" s="25">
        <v>2022754.85</v>
      </c>
      <c r="H793" s="25"/>
      <c r="I793" s="25"/>
    </row>
    <row r="794" spans="1:9" ht="36" customHeight="1" x14ac:dyDescent="0.2">
      <c r="A794" s="65" t="s">
        <v>373</v>
      </c>
      <c r="B794" s="42">
        <v>165</v>
      </c>
      <c r="C794" s="40" t="s">
        <v>22</v>
      </c>
      <c r="D794" s="40" t="s">
        <v>372</v>
      </c>
      <c r="E794" s="217" t="s">
        <v>209</v>
      </c>
      <c r="F794" s="39"/>
      <c r="G794" s="25">
        <f>G795</f>
        <v>17102206.890000001</v>
      </c>
      <c r="H794" s="25">
        <f>H795</f>
        <v>16539786.600000001</v>
      </c>
      <c r="I794" s="25">
        <f>I795</f>
        <v>5621374.1799999997</v>
      </c>
    </row>
    <row r="795" spans="1:9" ht="12.75" customHeight="1" x14ac:dyDescent="0.2">
      <c r="A795" s="65" t="s">
        <v>210</v>
      </c>
      <c r="B795" s="42">
        <v>165</v>
      </c>
      <c r="C795" s="40" t="s">
        <v>22</v>
      </c>
      <c r="D795" s="40" t="s">
        <v>20</v>
      </c>
      <c r="E795" s="217" t="s">
        <v>211</v>
      </c>
      <c r="F795" s="39"/>
      <c r="G795" s="25">
        <f>G796+G808+G800+G812</f>
        <v>17102206.890000001</v>
      </c>
      <c r="H795" s="25">
        <f>H796+H808+H800+H812</f>
        <v>16539786.600000001</v>
      </c>
      <c r="I795" s="25">
        <f>I796+I808+I800+I812</f>
        <v>5621374.1799999997</v>
      </c>
    </row>
    <row r="796" spans="1:9" ht="31.5" customHeight="1" x14ac:dyDescent="0.2">
      <c r="A796" s="65" t="s">
        <v>225</v>
      </c>
      <c r="B796" s="42">
        <v>165</v>
      </c>
      <c r="C796" s="40" t="s">
        <v>22</v>
      </c>
      <c r="D796" s="40" t="s">
        <v>20</v>
      </c>
      <c r="E796" s="217" t="s">
        <v>487</v>
      </c>
      <c r="F796" s="39"/>
      <c r="G796" s="25">
        <f t="shared" ref="G796:I801" si="214">G797</f>
        <v>12340944</v>
      </c>
      <c r="H796" s="25">
        <f t="shared" si="214"/>
        <v>12340944</v>
      </c>
      <c r="I796" s="25">
        <f t="shared" si="214"/>
        <v>1340944</v>
      </c>
    </row>
    <row r="797" spans="1:9" ht="36" customHeight="1" x14ac:dyDescent="0.2">
      <c r="A797" s="65" t="s">
        <v>240</v>
      </c>
      <c r="B797" s="42">
        <v>165</v>
      </c>
      <c r="C797" s="40" t="s">
        <v>22</v>
      </c>
      <c r="D797" s="40" t="s">
        <v>20</v>
      </c>
      <c r="E797" s="217" t="s">
        <v>487</v>
      </c>
      <c r="F797" s="39">
        <v>200</v>
      </c>
      <c r="G797" s="25">
        <f t="shared" si="214"/>
        <v>12340944</v>
      </c>
      <c r="H797" s="25">
        <f t="shared" si="214"/>
        <v>12340944</v>
      </c>
      <c r="I797" s="25">
        <f t="shared" si="214"/>
        <v>1340944</v>
      </c>
    </row>
    <row r="798" spans="1:9" ht="30" customHeight="1" x14ac:dyDescent="0.2">
      <c r="A798" s="65" t="s">
        <v>82</v>
      </c>
      <c r="B798" s="42">
        <v>165</v>
      </c>
      <c r="C798" s="40" t="s">
        <v>22</v>
      </c>
      <c r="D798" s="40" t="s">
        <v>20</v>
      </c>
      <c r="E798" s="217" t="s">
        <v>487</v>
      </c>
      <c r="F798" s="39">
        <v>240</v>
      </c>
      <c r="G798" s="25">
        <f t="shared" si="214"/>
        <v>12340944</v>
      </c>
      <c r="H798" s="25">
        <f t="shared" si="214"/>
        <v>12340944</v>
      </c>
      <c r="I798" s="25">
        <f t="shared" si="214"/>
        <v>1340944</v>
      </c>
    </row>
    <row r="799" spans="1:9" ht="20.25" customHeight="1" x14ac:dyDescent="0.2">
      <c r="A799" s="65" t="s">
        <v>227</v>
      </c>
      <c r="B799" s="42">
        <v>165</v>
      </c>
      <c r="C799" s="40" t="s">
        <v>22</v>
      </c>
      <c r="D799" s="40" t="s">
        <v>20</v>
      </c>
      <c r="E799" s="217" t="s">
        <v>487</v>
      </c>
      <c r="F799" s="39">
        <v>244</v>
      </c>
      <c r="G799" s="25">
        <v>12340944</v>
      </c>
      <c r="H799" s="25">
        <v>12340944</v>
      </c>
      <c r="I799" s="25">
        <v>1340944</v>
      </c>
    </row>
    <row r="800" spans="1:9" ht="31.5" customHeight="1" x14ac:dyDescent="0.2">
      <c r="A800" s="65" t="s">
        <v>489</v>
      </c>
      <c r="B800" s="42">
        <v>165</v>
      </c>
      <c r="C800" s="40" t="s">
        <v>22</v>
      </c>
      <c r="D800" s="40" t="s">
        <v>20</v>
      </c>
      <c r="E800" s="217" t="s">
        <v>488</v>
      </c>
      <c r="F800" s="39"/>
      <c r="G800" s="25">
        <f>G801+G805</f>
        <v>4069523.99</v>
      </c>
      <c r="H800" s="25">
        <f>H801+H805</f>
        <v>3507103.7</v>
      </c>
      <c r="I800" s="25">
        <f>I801+I805</f>
        <v>3588691.2800000003</v>
      </c>
    </row>
    <row r="801" spans="1:9" ht="36" customHeight="1" x14ac:dyDescent="0.2">
      <c r="A801" s="65" t="s">
        <v>240</v>
      </c>
      <c r="B801" s="42">
        <v>165</v>
      </c>
      <c r="C801" s="40" t="s">
        <v>22</v>
      </c>
      <c r="D801" s="40" t="s">
        <v>20</v>
      </c>
      <c r="E801" s="217" t="s">
        <v>488</v>
      </c>
      <c r="F801" s="39">
        <v>200</v>
      </c>
      <c r="G801" s="25">
        <f t="shared" si="214"/>
        <v>4049523.99</v>
      </c>
      <c r="H801" s="25">
        <f t="shared" si="214"/>
        <v>3487103.7</v>
      </c>
      <c r="I801" s="25">
        <f t="shared" si="214"/>
        <v>3568691.2800000003</v>
      </c>
    </row>
    <row r="802" spans="1:9" ht="30" customHeight="1" x14ac:dyDescent="0.2">
      <c r="A802" s="65" t="s">
        <v>82</v>
      </c>
      <c r="B802" s="42">
        <v>165</v>
      </c>
      <c r="C802" s="40" t="s">
        <v>22</v>
      </c>
      <c r="D802" s="40" t="s">
        <v>20</v>
      </c>
      <c r="E802" s="217" t="s">
        <v>488</v>
      </c>
      <c r="F802" s="39">
        <v>240</v>
      </c>
      <c r="G802" s="25">
        <f>G803+G804</f>
        <v>4049523.99</v>
      </c>
      <c r="H802" s="25">
        <f>H803+H804</f>
        <v>3487103.7</v>
      </c>
      <c r="I802" s="25">
        <f>I803+I804</f>
        <v>3568691.2800000003</v>
      </c>
    </row>
    <row r="803" spans="1:9" ht="20.25" customHeight="1" x14ac:dyDescent="0.2">
      <c r="A803" s="65" t="s">
        <v>227</v>
      </c>
      <c r="B803" s="42">
        <v>165</v>
      </c>
      <c r="C803" s="40" t="s">
        <v>22</v>
      </c>
      <c r="D803" s="40" t="s">
        <v>20</v>
      </c>
      <c r="E803" s="217" t="s">
        <v>488</v>
      </c>
      <c r="F803" s="39">
        <v>244</v>
      </c>
      <c r="G803" s="25">
        <f>2139153-691738.73-0.17</f>
        <v>1447414.1</v>
      </c>
      <c r="H803" s="44">
        <f>2139153-691738.73-0.17</f>
        <v>1447414.1</v>
      </c>
      <c r="I803" s="44">
        <f>2139153-691738.73-0.17</f>
        <v>1447414.1</v>
      </c>
    </row>
    <row r="804" spans="1:9" ht="12.75" customHeight="1" x14ac:dyDescent="0.2">
      <c r="A804" s="65" t="s">
        <v>370</v>
      </c>
      <c r="B804" s="42">
        <v>165</v>
      </c>
      <c r="C804" s="40" t="s">
        <v>22</v>
      </c>
      <c r="D804" s="40" t="s">
        <v>20</v>
      </c>
      <c r="E804" s="217" t="s">
        <v>488</v>
      </c>
      <c r="F804" s="39">
        <v>247</v>
      </c>
      <c r="G804" s="44">
        <v>2602109.89</v>
      </c>
      <c r="H804" s="44">
        <v>2039689.6</v>
      </c>
      <c r="I804" s="44">
        <v>2121277.1800000002</v>
      </c>
    </row>
    <row r="805" spans="1:9" ht="12.75" customHeight="1" x14ac:dyDescent="0.2">
      <c r="A805" s="65" t="s">
        <v>244</v>
      </c>
      <c r="B805" s="42">
        <v>165</v>
      </c>
      <c r="C805" s="40" t="s">
        <v>22</v>
      </c>
      <c r="D805" s="40" t="s">
        <v>20</v>
      </c>
      <c r="E805" s="217" t="s">
        <v>488</v>
      </c>
      <c r="F805" s="39">
        <v>800</v>
      </c>
      <c r="G805" s="73">
        <f t="shared" ref="G805:I806" si="215">G806</f>
        <v>20000</v>
      </c>
      <c r="H805" s="73">
        <f t="shared" si="215"/>
        <v>20000</v>
      </c>
      <c r="I805" s="73">
        <f t="shared" si="215"/>
        <v>20000</v>
      </c>
    </row>
    <row r="806" spans="1:9" ht="23.25" customHeight="1" x14ac:dyDescent="0.2">
      <c r="A806" s="65" t="s">
        <v>369</v>
      </c>
      <c r="B806" s="42">
        <v>165</v>
      </c>
      <c r="C806" s="40" t="s">
        <v>22</v>
      </c>
      <c r="D806" s="40" t="s">
        <v>20</v>
      </c>
      <c r="E806" s="217" t="s">
        <v>488</v>
      </c>
      <c r="F806" s="39">
        <v>830</v>
      </c>
      <c r="G806" s="73">
        <f t="shared" si="215"/>
        <v>20000</v>
      </c>
      <c r="H806" s="73">
        <f t="shared" si="215"/>
        <v>20000</v>
      </c>
      <c r="I806" s="73">
        <f t="shared" si="215"/>
        <v>20000</v>
      </c>
    </row>
    <row r="807" spans="1:9" ht="48" customHeight="1" x14ac:dyDescent="0.2">
      <c r="A807" s="65" t="s">
        <v>229</v>
      </c>
      <c r="B807" s="42">
        <v>165</v>
      </c>
      <c r="C807" s="40" t="s">
        <v>22</v>
      </c>
      <c r="D807" s="40" t="s">
        <v>20</v>
      </c>
      <c r="E807" s="217" t="s">
        <v>488</v>
      </c>
      <c r="F807" s="39">
        <v>831</v>
      </c>
      <c r="G807" s="73">
        <v>20000</v>
      </c>
      <c r="H807" s="73">
        <v>20000</v>
      </c>
      <c r="I807" s="73">
        <v>20000</v>
      </c>
    </row>
    <row r="808" spans="1:9" ht="24.75" customHeight="1" x14ac:dyDescent="0.2">
      <c r="A808" s="65" t="s">
        <v>236</v>
      </c>
      <c r="B808" s="42">
        <v>165</v>
      </c>
      <c r="C808" s="40" t="s">
        <v>22</v>
      </c>
      <c r="D808" s="40" t="s">
        <v>20</v>
      </c>
      <c r="E808" s="217" t="s">
        <v>235</v>
      </c>
      <c r="F808" s="39"/>
      <c r="G808" s="25">
        <f>G809</f>
        <v>531533.9</v>
      </c>
      <c r="H808" s="25">
        <f t="shared" ref="H808:I808" si="216">H809</f>
        <v>531533.9</v>
      </c>
      <c r="I808" s="25">
        <f t="shared" si="216"/>
        <v>531533.9</v>
      </c>
    </row>
    <row r="809" spans="1:9" ht="29.25" customHeight="1" x14ac:dyDescent="0.2">
      <c r="A809" s="65" t="s">
        <v>240</v>
      </c>
      <c r="B809" s="42">
        <v>165</v>
      </c>
      <c r="C809" s="40" t="s">
        <v>22</v>
      </c>
      <c r="D809" s="40" t="s">
        <v>20</v>
      </c>
      <c r="E809" s="217" t="s">
        <v>235</v>
      </c>
      <c r="F809" s="39">
        <v>200</v>
      </c>
      <c r="G809" s="25">
        <f t="shared" ref="G809:I810" si="217">G810</f>
        <v>531533.9</v>
      </c>
      <c r="H809" s="25">
        <f t="shared" si="217"/>
        <v>531533.9</v>
      </c>
      <c r="I809" s="25">
        <f t="shared" si="217"/>
        <v>531533.9</v>
      </c>
    </row>
    <row r="810" spans="1:9" ht="28.5" customHeight="1" x14ac:dyDescent="0.2">
      <c r="A810" s="65" t="s">
        <v>82</v>
      </c>
      <c r="B810" s="42">
        <v>165</v>
      </c>
      <c r="C810" s="40" t="s">
        <v>22</v>
      </c>
      <c r="D810" s="40" t="s">
        <v>20</v>
      </c>
      <c r="E810" s="217" t="s">
        <v>235</v>
      </c>
      <c r="F810" s="39">
        <v>240</v>
      </c>
      <c r="G810" s="25">
        <f t="shared" si="217"/>
        <v>531533.9</v>
      </c>
      <c r="H810" s="25">
        <f t="shared" si="217"/>
        <v>531533.9</v>
      </c>
      <c r="I810" s="25">
        <f t="shared" si="217"/>
        <v>531533.9</v>
      </c>
    </row>
    <row r="811" spans="1:9" ht="20.25" customHeight="1" x14ac:dyDescent="0.2">
      <c r="A811" s="65" t="s">
        <v>227</v>
      </c>
      <c r="B811" s="42">
        <v>165</v>
      </c>
      <c r="C811" s="40" t="s">
        <v>22</v>
      </c>
      <c r="D811" s="40" t="s">
        <v>20</v>
      </c>
      <c r="E811" s="217" t="s">
        <v>235</v>
      </c>
      <c r="F811" s="39">
        <v>244</v>
      </c>
      <c r="G811" s="44">
        <f>691738.73-160204.83</f>
        <v>531533.9</v>
      </c>
      <c r="H811" s="44">
        <f>691738.73-160204.83</f>
        <v>531533.9</v>
      </c>
      <c r="I811" s="44">
        <f>691738.73-160204.83</f>
        <v>531533.9</v>
      </c>
    </row>
    <row r="812" spans="1:9" ht="38.25" customHeight="1" x14ac:dyDescent="0.2">
      <c r="A812" s="23" t="s">
        <v>490</v>
      </c>
      <c r="B812" s="42">
        <v>165</v>
      </c>
      <c r="C812" s="40" t="s">
        <v>22</v>
      </c>
      <c r="D812" s="55" t="s">
        <v>20</v>
      </c>
      <c r="E812" s="22" t="s">
        <v>383</v>
      </c>
      <c r="F812" s="22"/>
      <c r="G812" s="25">
        <f t="shared" ref="G812:I814" si="218">G813</f>
        <v>160205</v>
      </c>
      <c r="H812" s="25">
        <f t="shared" si="218"/>
        <v>160205</v>
      </c>
      <c r="I812" s="25">
        <f t="shared" si="218"/>
        <v>160205</v>
      </c>
    </row>
    <row r="813" spans="1:9" ht="26.25" customHeight="1" x14ac:dyDescent="0.2">
      <c r="A813" s="23" t="s">
        <v>240</v>
      </c>
      <c r="B813" s="42">
        <v>165</v>
      </c>
      <c r="C813" s="40" t="s">
        <v>22</v>
      </c>
      <c r="D813" s="55" t="s">
        <v>20</v>
      </c>
      <c r="E813" s="22" t="s">
        <v>383</v>
      </c>
      <c r="F813" s="22">
        <v>200</v>
      </c>
      <c r="G813" s="25">
        <f t="shared" si="218"/>
        <v>160205</v>
      </c>
      <c r="H813" s="25">
        <f t="shared" si="218"/>
        <v>160205</v>
      </c>
      <c r="I813" s="25">
        <f t="shared" si="218"/>
        <v>160205</v>
      </c>
    </row>
    <row r="814" spans="1:9" ht="26.25" customHeight="1" x14ac:dyDescent="0.2">
      <c r="A814" s="23" t="s">
        <v>253</v>
      </c>
      <c r="B814" s="42">
        <v>165</v>
      </c>
      <c r="C814" s="40" t="s">
        <v>22</v>
      </c>
      <c r="D814" s="55" t="s">
        <v>20</v>
      </c>
      <c r="E814" s="22" t="s">
        <v>383</v>
      </c>
      <c r="F814" s="22">
        <v>240</v>
      </c>
      <c r="G814" s="25">
        <f t="shared" si="218"/>
        <v>160205</v>
      </c>
      <c r="H814" s="25">
        <f t="shared" si="218"/>
        <v>160205</v>
      </c>
      <c r="I814" s="25">
        <f t="shared" si="218"/>
        <v>160205</v>
      </c>
    </row>
    <row r="815" spans="1:9" ht="26.25" customHeight="1" x14ac:dyDescent="0.2">
      <c r="A815" s="23" t="s">
        <v>228</v>
      </c>
      <c r="B815" s="42">
        <v>165</v>
      </c>
      <c r="C815" s="40" t="s">
        <v>22</v>
      </c>
      <c r="D815" s="55" t="s">
        <v>20</v>
      </c>
      <c r="E815" s="22" t="s">
        <v>383</v>
      </c>
      <c r="F815" s="22">
        <v>244</v>
      </c>
      <c r="G815" s="25">
        <f>160204.83+0.17</f>
        <v>160205</v>
      </c>
      <c r="H815" s="25">
        <f>160204.83+0.17</f>
        <v>160205</v>
      </c>
      <c r="I815" s="25">
        <f>160204.83+0.17</f>
        <v>160205</v>
      </c>
    </row>
    <row r="816" spans="1:9" s="10" customFormat="1" ht="26.25" customHeight="1" x14ac:dyDescent="0.2">
      <c r="A816" s="26" t="s">
        <v>129</v>
      </c>
      <c r="B816" s="58">
        <v>165</v>
      </c>
      <c r="C816" s="32" t="s">
        <v>22</v>
      </c>
      <c r="D816" s="32" t="s">
        <v>25</v>
      </c>
      <c r="E816" s="28"/>
      <c r="F816" s="76"/>
      <c r="G816" s="25">
        <f t="shared" ref="G816:G819" si="219">G817</f>
        <v>81960.289999999994</v>
      </c>
      <c r="H816" s="25">
        <f t="shared" ref="H816:H819" si="220">H817</f>
        <v>0</v>
      </c>
      <c r="I816" s="25">
        <f t="shared" ref="I816:I819" si="221">I817</f>
        <v>0</v>
      </c>
    </row>
    <row r="817" spans="1:9" ht="26.25" customHeight="1" x14ac:dyDescent="0.2">
      <c r="A817" s="23" t="s">
        <v>208</v>
      </c>
      <c r="B817" s="42">
        <v>165</v>
      </c>
      <c r="C817" s="40" t="s">
        <v>22</v>
      </c>
      <c r="D817" s="40" t="s">
        <v>25</v>
      </c>
      <c r="E817" s="22" t="s">
        <v>209</v>
      </c>
      <c r="F817" s="24"/>
      <c r="G817" s="25">
        <f t="shared" si="219"/>
        <v>81960.289999999994</v>
      </c>
      <c r="H817" s="25">
        <f t="shared" si="220"/>
        <v>0</v>
      </c>
      <c r="I817" s="25">
        <f t="shared" si="221"/>
        <v>0</v>
      </c>
    </row>
    <row r="818" spans="1:9" ht="26.25" customHeight="1" x14ac:dyDescent="0.2">
      <c r="A818" s="23" t="s">
        <v>212</v>
      </c>
      <c r="B818" s="42">
        <v>165</v>
      </c>
      <c r="C818" s="40" t="s">
        <v>22</v>
      </c>
      <c r="D818" s="40" t="s">
        <v>25</v>
      </c>
      <c r="E818" s="22" t="s">
        <v>213</v>
      </c>
      <c r="F818" s="24"/>
      <c r="G818" s="25">
        <f t="shared" si="219"/>
        <v>81960.289999999994</v>
      </c>
      <c r="H818" s="25">
        <f t="shared" si="220"/>
        <v>0</v>
      </c>
      <c r="I818" s="25">
        <f t="shared" si="221"/>
        <v>0</v>
      </c>
    </row>
    <row r="819" spans="1:9" ht="26.25" customHeight="1" x14ac:dyDescent="0.2">
      <c r="A819" s="23" t="s">
        <v>240</v>
      </c>
      <c r="B819" s="42">
        <v>165</v>
      </c>
      <c r="C819" s="40" t="s">
        <v>22</v>
      </c>
      <c r="D819" s="40" t="s">
        <v>25</v>
      </c>
      <c r="E819" s="22" t="s">
        <v>213</v>
      </c>
      <c r="F819" s="24">
        <v>200</v>
      </c>
      <c r="G819" s="25">
        <f t="shared" si="219"/>
        <v>81960.289999999994</v>
      </c>
      <c r="H819" s="25">
        <f t="shared" si="220"/>
        <v>0</v>
      </c>
      <c r="I819" s="25">
        <f t="shared" si="221"/>
        <v>0</v>
      </c>
    </row>
    <row r="820" spans="1:9" ht="26.25" customHeight="1" x14ac:dyDescent="0.2">
      <c r="A820" s="23" t="s">
        <v>253</v>
      </c>
      <c r="B820" s="42">
        <v>165</v>
      </c>
      <c r="C820" s="40" t="s">
        <v>22</v>
      </c>
      <c r="D820" s="40" t="s">
        <v>25</v>
      </c>
      <c r="E820" s="22" t="s">
        <v>213</v>
      </c>
      <c r="F820" s="24">
        <v>240</v>
      </c>
      <c r="G820" s="25">
        <f>G821</f>
        <v>81960.289999999994</v>
      </c>
      <c r="H820" s="25">
        <f>H821</f>
        <v>0</v>
      </c>
      <c r="I820" s="25">
        <f>I821</f>
        <v>0</v>
      </c>
    </row>
    <row r="821" spans="1:9" ht="26.25" customHeight="1" x14ac:dyDescent="0.2">
      <c r="A821" s="23" t="s">
        <v>370</v>
      </c>
      <c r="B821" s="42">
        <v>165</v>
      </c>
      <c r="C821" s="40" t="s">
        <v>22</v>
      </c>
      <c r="D821" s="40" t="s">
        <v>25</v>
      </c>
      <c r="E821" s="22" t="s">
        <v>213</v>
      </c>
      <c r="F821" s="24">
        <v>247</v>
      </c>
      <c r="G821" s="25">
        <v>81960.289999999994</v>
      </c>
      <c r="H821" s="25"/>
      <c r="I821" s="25"/>
    </row>
    <row r="822" spans="1:9" ht="26.25" customHeight="1" x14ac:dyDescent="0.2">
      <c r="A822" s="31" t="s">
        <v>28</v>
      </c>
      <c r="B822" s="147">
        <v>165</v>
      </c>
      <c r="C822" s="32" t="s">
        <v>31</v>
      </c>
      <c r="D822" s="32" t="s">
        <v>279</v>
      </c>
      <c r="E822" s="93"/>
      <c r="F822" s="76"/>
      <c r="G822" s="29">
        <f t="shared" ref="G822:I825" si="222">G823</f>
        <v>884950.51</v>
      </c>
      <c r="H822" s="29">
        <f t="shared" si="222"/>
        <v>0</v>
      </c>
      <c r="I822" s="29">
        <f t="shared" si="222"/>
        <v>0</v>
      </c>
    </row>
    <row r="823" spans="1:9" ht="26.25" customHeight="1" x14ac:dyDescent="0.2">
      <c r="A823" s="36" t="s">
        <v>30</v>
      </c>
      <c r="B823" s="54">
        <v>165</v>
      </c>
      <c r="C823" s="40" t="s">
        <v>31</v>
      </c>
      <c r="D823" s="40" t="s">
        <v>25</v>
      </c>
      <c r="E823" s="217"/>
      <c r="F823" s="24"/>
      <c r="G823" s="25">
        <f t="shared" ref="G823:G825" si="223">G824</f>
        <v>884950.51</v>
      </c>
      <c r="H823" s="25">
        <f>H825</f>
        <v>0</v>
      </c>
      <c r="I823" s="25">
        <f>I825</f>
        <v>0</v>
      </c>
    </row>
    <row r="824" spans="1:9" ht="26.25" customHeight="1" x14ac:dyDescent="0.2">
      <c r="A824" s="38" t="s">
        <v>298</v>
      </c>
      <c r="B824" s="54">
        <v>165</v>
      </c>
      <c r="C824" s="40" t="s">
        <v>31</v>
      </c>
      <c r="D824" s="40" t="s">
        <v>25</v>
      </c>
      <c r="E824" s="217" t="s">
        <v>131</v>
      </c>
      <c r="F824" s="24"/>
      <c r="G824" s="25">
        <f t="shared" si="223"/>
        <v>884950.51</v>
      </c>
      <c r="H824" s="25">
        <f t="shared" ref="H824:I824" si="224">H825</f>
        <v>0</v>
      </c>
      <c r="I824" s="25">
        <f t="shared" si="224"/>
        <v>0</v>
      </c>
    </row>
    <row r="825" spans="1:9" ht="22.5" customHeight="1" x14ac:dyDescent="0.2">
      <c r="A825" s="45" t="s">
        <v>123</v>
      </c>
      <c r="B825" s="54">
        <v>165</v>
      </c>
      <c r="C825" s="40" t="s">
        <v>31</v>
      </c>
      <c r="D825" s="40" t="s">
        <v>25</v>
      </c>
      <c r="E825" s="148" t="s">
        <v>134</v>
      </c>
      <c r="F825" s="74"/>
      <c r="G825" s="25">
        <f t="shared" si="223"/>
        <v>884950.51</v>
      </c>
      <c r="H825" s="25">
        <f t="shared" si="222"/>
        <v>0</v>
      </c>
      <c r="I825" s="25">
        <f t="shared" si="222"/>
        <v>0</v>
      </c>
    </row>
    <row r="826" spans="1:9" s="9" customFormat="1" ht="48" customHeight="1" x14ac:dyDescent="0.2">
      <c r="A826" s="65" t="s">
        <v>464</v>
      </c>
      <c r="B826" s="54">
        <v>165</v>
      </c>
      <c r="C826" s="40" t="s">
        <v>31</v>
      </c>
      <c r="D826" s="40" t="s">
        <v>25</v>
      </c>
      <c r="E826" s="148" t="s">
        <v>491</v>
      </c>
      <c r="F826" s="74"/>
      <c r="G826" s="25">
        <f t="shared" ref="G826:H828" si="225">G827</f>
        <v>884950.51</v>
      </c>
      <c r="H826" s="25">
        <f t="shared" si="225"/>
        <v>0</v>
      </c>
      <c r="I826" s="25"/>
    </row>
    <row r="827" spans="1:9" s="9" customFormat="1" ht="48" customHeight="1" x14ac:dyDescent="0.2">
      <c r="A827" s="132" t="s">
        <v>198</v>
      </c>
      <c r="B827" s="54">
        <v>165</v>
      </c>
      <c r="C827" s="40" t="s">
        <v>31</v>
      </c>
      <c r="D827" s="40" t="s">
        <v>25</v>
      </c>
      <c r="E827" s="148" t="s">
        <v>491</v>
      </c>
      <c r="F827" s="74">
        <v>400</v>
      </c>
      <c r="G827" s="25">
        <f t="shared" si="225"/>
        <v>884950.51</v>
      </c>
      <c r="H827" s="25">
        <f t="shared" si="225"/>
        <v>0</v>
      </c>
      <c r="I827" s="25"/>
    </row>
    <row r="828" spans="1:9" s="9" customFormat="1" ht="33" customHeight="1" x14ac:dyDescent="0.2">
      <c r="A828" s="132" t="s">
        <v>218</v>
      </c>
      <c r="B828" s="54">
        <v>165</v>
      </c>
      <c r="C828" s="40" t="s">
        <v>31</v>
      </c>
      <c r="D828" s="40" t="s">
        <v>25</v>
      </c>
      <c r="E828" s="148" t="s">
        <v>491</v>
      </c>
      <c r="F828" s="74">
        <v>410</v>
      </c>
      <c r="G828" s="25">
        <f t="shared" si="225"/>
        <v>884950.51</v>
      </c>
      <c r="H828" s="25">
        <f t="shared" si="225"/>
        <v>0</v>
      </c>
      <c r="I828" s="25"/>
    </row>
    <row r="829" spans="1:9" s="9" customFormat="1" ht="30.75" customHeight="1" x14ac:dyDescent="0.2">
      <c r="A829" s="132" t="s">
        <v>219</v>
      </c>
      <c r="B829" s="54">
        <v>165</v>
      </c>
      <c r="C829" s="40" t="s">
        <v>31</v>
      </c>
      <c r="D829" s="40" t="s">
        <v>25</v>
      </c>
      <c r="E829" s="148" t="s">
        <v>491</v>
      </c>
      <c r="F829" s="74">
        <v>414</v>
      </c>
      <c r="G829" s="25">
        <v>884950.51</v>
      </c>
      <c r="H829" s="25">
        <v>0</v>
      </c>
      <c r="I829" s="25">
        <v>0</v>
      </c>
    </row>
    <row r="830" spans="1:9" s="151" customFormat="1" ht="24.75" customHeight="1" x14ac:dyDescent="0.2">
      <c r="A830" s="79" t="s">
        <v>466</v>
      </c>
      <c r="B830" s="30">
        <v>165</v>
      </c>
      <c r="C830" s="32" t="s">
        <v>24</v>
      </c>
      <c r="D830" s="32" t="s">
        <v>279</v>
      </c>
      <c r="E830" s="149"/>
      <c r="F830" s="150"/>
      <c r="G830" s="29">
        <f t="shared" ref="G830:I833" si="226">G831</f>
        <v>580390.96</v>
      </c>
      <c r="H830" s="29">
        <f t="shared" si="226"/>
        <v>0</v>
      </c>
      <c r="I830" s="29">
        <f t="shared" si="226"/>
        <v>0</v>
      </c>
    </row>
    <row r="831" spans="1:9" s="9" customFormat="1" ht="24.75" customHeight="1" x14ac:dyDescent="0.2">
      <c r="A831" s="36" t="s">
        <v>40</v>
      </c>
      <c r="B831" s="54">
        <v>165</v>
      </c>
      <c r="C831" s="40" t="s">
        <v>24</v>
      </c>
      <c r="D831" s="40" t="s">
        <v>20</v>
      </c>
      <c r="E831" s="148"/>
      <c r="F831" s="74"/>
      <c r="G831" s="25">
        <f t="shared" si="226"/>
        <v>580390.96</v>
      </c>
      <c r="H831" s="25">
        <f t="shared" si="226"/>
        <v>0</v>
      </c>
      <c r="I831" s="25">
        <f t="shared" si="226"/>
        <v>0</v>
      </c>
    </row>
    <row r="832" spans="1:9" s="9" customFormat="1" ht="35.25" customHeight="1" x14ac:dyDescent="0.2">
      <c r="A832" s="81" t="s">
        <v>305</v>
      </c>
      <c r="B832" s="54">
        <v>165</v>
      </c>
      <c r="C832" s="40" t="s">
        <v>24</v>
      </c>
      <c r="D832" s="40" t="s">
        <v>20</v>
      </c>
      <c r="E832" s="40" t="s">
        <v>166</v>
      </c>
      <c r="F832" s="74"/>
      <c r="G832" s="25">
        <f t="shared" si="226"/>
        <v>580390.96</v>
      </c>
      <c r="H832" s="25">
        <f t="shared" si="226"/>
        <v>0</v>
      </c>
      <c r="I832" s="25">
        <f t="shared" si="226"/>
        <v>0</v>
      </c>
    </row>
    <row r="833" spans="1:9" s="9" customFormat="1" ht="33.75" customHeight="1" x14ac:dyDescent="0.2">
      <c r="A833" s="77" t="s">
        <v>329</v>
      </c>
      <c r="B833" s="54">
        <v>165</v>
      </c>
      <c r="C833" s="40" t="s">
        <v>24</v>
      </c>
      <c r="D833" s="40" t="s">
        <v>20</v>
      </c>
      <c r="E833" s="217" t="s">
        <v>169</v>
      </c>
      <c r="F833" s="74"/>
      <c r="G833" s="25">
        <f>G834</f>
        <v>580390.96</v>
      </c>
      <c r="H833" s="25">
        <f t="shared" si="226"/>
        <v>0</v>
      </c>
      <c r="I833" s="25">
        <f t="shared" si="226"/>
        <v>0</v>
      </c>
    </row>
    <row r="834" spans="1:9" s="9" customFormat="1" ht="42.75" customHeight="1" x14ac:dyDescent="0.2">
      <c r="A834" s="65" t="s">
        <v>464</v>
      </c>
      <c r="B834" s="122" t="s">
        <v>408</v>
      </c>
      <c r="C834" s="40" t="s">
        <v>24</v>
      </c>
      <c r="D834" s="40" t="s">
        <v>20</v>
      </c>
      <c r="E834" s="217" t="s">
        <v>492</v>
      </c>
      <c r="F834" s="41"/>
      <c r="G834" s="25">
        <f t="shared" ref="G834:I836" si="227">G835</f>
        <v>580390.96</v>
      </c>
      <c r="H834" s="25">
        <f t="shared" si="227"/>
        <v>0</v>
      </c>
      <c r="I834" s="25">
        <f t="shared" si="227"/>
        <v>0</v>
      </c>
    </row>
    <row r="835" spans="1:9" s="9" customFormat="1" ht="31.5" customHeight="1" x14ac:dyDescent="0.2">
      <c r="A835" s="65" t="s">
        <v>198</v>
      </c>
      <c r="B835" s="122" t="s">
        <v>408</v>
      </c>
      <c r="C835" s="40" t="s">
        <v>24</v>
      </c>
      <c r="D835" s="40" t="s">
        <v>20</v>
      </c>
      <c r="E835" s="217" t="s">
        <v>492</v>
      </c>
      <c r="F835" s="41" t="s">
        <v>127</v>
      </c>
      <c r="G835" s="25">
        <f t="shared" si="227"/>
        <v>580390.96</v>
      </c>
      <c r="H835" s="25">
        <f t="shared" si="227"/>
        <v>0</v>
      </c>
      <c r="I835" s="25">
        <f t="shared" si="227"/>
        <v>0</v>
      </c>
    </row>
    <row r="836" spans="1:9" s="9" customFormat="1" ht="28.5" customHeight="1" x14ac:dyDescent="0.2">
      <c r="A836" s="65" t="s">
        <v>218</v>
      </c>
      <c r="B836" s="122" t="s">
        <v>408</v>
      </c>
      <c r="C836" s="40" t="s">
        <v>24</v>
      </c>
      <c r="D836" s="40" t="s">
        <v>20</v>
      </c>
      <c r="E836" s="217" t="s">
        <v>492</v>
      </c>
      <c r="F836" s="41" t="s">
        <v>230</v>
      </c>
      <c r="G836" s="25">
        <f t="shared" si="227"/>
        <v>580390.96</v>
      </c>
      <c r="H836" s="25">
        <f t="shared" si="227"/>
        <v>0</v>
      </c>
      <c r="I836" s="25">
        <f t="shared" si="227"/>
        <v>0</v>
      </c>
    </row>
    <row r="837" spans="1:9" s="9" customFormat="1" ht="33.75" customHeight="1" x14ac:dyDescent="0.2">
      <c r="A837" s="132" t="s">
        <v>219</v>
      </c>
      <c r="B837" s="122" t="s">
        <v>408</v>
      </c>
      <c r="C837" s="40" t="s">
        <v>24</v>
      </c>
      <c r="D837" s="40" t="s">
        <v>20</v>
      </c>
      <c r="E837" s="217" t="s">
        <v>492</v>
      </c>
      <c r="F837" s="41" t="s">
        <v>409</v>
      </c>
      <c r="G837" s="25">
        <v>580390.96</v>
      </c>
      <c r="H837" s="25">
        <v>0</v>
      </c>
      <c r="I837" s="25">
        <v>0</v>
      </c>
    </row>
    <row r="838" spans="1:9" s="9" customFormat="1" ht="21.75" customHeight="1" x14ac:dyDescent="0.2">
      <c r="A838" s="132"/>
      <c r="B838" s="42"/>
      <c r="C838" s="40"/>
      <c r="D838" s="40"/>
      <c r="E838" s="217"/>
      <c r="F838" s="39"/>
      <c r="G838" s="25"/>
      <c r="H838" s="25"/>
      <c r="I838" s="25"/>
    </row>
    <row r="839" spans="1:9" s="9" customFormat="1" ht="19.5" customHeight="1" x14ac:dyDescent="0.2">
      <c r="A839" s="109" t="s">
        <v>32</v>
      </c>
      <c r="B839" s="58">
        <v>165</v>
      </c>
      <c r="C839" s="32" t="s">
        <v>53</v>
      </c>
      <c r="D839" s="57" t="s">
        <v>279</v>
      </c>
      <c r="E839" s="110"/>
      <c r="F839" s="57"/>
      <c r="G839" s="29">
        <f>SUM(G840)+G854</f>
        <v>10570594.779999999</v>
      </c>
      <c r="H839" s="29">
        <f>SUM(H840)+H854</f>
        <v>3723190.49</v>
      </c>
      <c r="I839" s="29">
        <f>SUM(I840)+I854</f>
        <v>3728668.12</v>
      </c>
    </row>
    <row r="840" spans="1:9" s="151" customFormat="1" ht="12.75" customHeight="1" x14ac:dyDescent="0.2">
      <c r="A840" s="31" t="s">
        <v>64</v>
      </c>
      <c r="B840" s="58">
        <v>165</v>
      </c>
      <c r="C840" s="140">
        <v>10</v>
      </c>
      <c r="D840" s="32" t="s">
        <v>33</v>
      </c>
      <c r="E840" s="110"/>
      <c r="F840" s="78"/>
      <c r="G840" s="35">
        <f t="shared" ref="G840:I841" si="228">G841</f>
        <v>10568327.41</v>
      </c>
      <c r="H840" s="35">
        <f t="shared" si="228"/>
        <v>3720923.12</v>
      </c>
      <c r="I840" s="35">
        <f t="shared" si="228"/>
        <v>3726400.75</v>
      </c>
    </row>
    <row r="841" spans="1:9" ht="37.5" customHeight="1" x14ac:dyDescent="0.2">
      <c r="A841" s="63" t="s">
        <v>95</v>
      </c>
      <c r="B841" s="42">
        <v>165</v>
      </c>
      <c r="C841" s="136">
        <v>10</v>
      </c>
      <c r="D841" s="40" t="s">
        <v>33</v>
      </c>
      <c r="E841" s="55" t="s">
        <v>156</v>
      </c>
      <c r="F841" s="40"/>
      <c r="G841" s="73">
        <f t="shared" si="228"/>
        <v>10568327.41</v>
      </c>
      <c r="H841" s="73">
        <f t="shared" si="228"/>
        <v>3720923.12</v>
      </c>
      <c r="I841" s="73">
        <f t="shared" si="228"/>
        <v>3726400.75</v>
      </c>
    </row>
    <row r="842" spans="1:9" s="10" customFormat="1" ht="54" customHeight="1" x14ac:dyDescent="0.2">
      <c r="A842" s="65" t="s">
        <v>96</v>
      </c>
      <c r="B842" s="42">
        <v>165</v>
      </c>
      <c r="C842" s="136">
        <v>10</v>
      </c>
      <c r="D842" s="40" t="s">
        <v>33</v>
      </c>
      <c r="E842" s="55" t="s">
        <v>189</v>
      </c>
      <c r="F842" s="40"/>
      <c r="G842" s="73">
        <f>G847+G843</f>
        <v>10568327.41</v>
      </c>
      <c r="H842" s="73">
        <f t="shared" ref="H842" si="229">H847+H843</f>
        <v>3720923.12</v>
      </c>
      <c r="I842" s="73">
        <f t="shared" ref="I842" si="230">I847+I843</f>
        <v>3726400.75</v>
      </c>
    </row>
    <row r="843" spans="1:9" ht="46.5" customHeight="1" x14ac:dyDescent="0.2">
      <c r="A843" s="23" t="s">
        <v>540</v>
      </c>
      <c r="B843" s="42">
        <v>165</v>
      </c>
      <c r="C843" s="136">
        <v>10</v>
      </c>
      <c r="D843" s="40" t="s">
        <v>33</v>
      </c>
      <c r="E843" s="55" t="s">
        <v>397</v>
      </c>
      <c r="F843" s="40"/>
      <c r="G843" s="73">
        <f t="shared" ref="G843:I845" si="231">G844</f>
        <v>9814802.7799999993</v>
      </c>
      <c r="H843" s="73">
        <f t="shared" si="231"/>
        <v>2967398.49</v>
      </c>
      <c r="I843" s="73">
        <f t="shared" si="231"/>
        <v>2972876.12</v>
      </c>
    </row>
    <row r="844" spans="1:9" ht="27.75" customHeight="1" x14ac:dyDescent="0.2">
      <c r="A844" s="65" t="s">
        <v>198</v>
      </c>
      <c r="B844" s="42">
        <v>165</v>
      </c>
      <c r="C844" s="136">
        <v>10</v>
      </c>
      <c r="D844" s="40" t="s">
        <v>33</v>
      </c>
      <c r="E844" s="55" t="s">
        <v>397</v>
      </c>
      <c r="F844" s="40" t="s">
        <v>127</v>
      </c>
      <c r="G844" s="73">
        <f t="shared" si="231"/>
        <v>9814802.7799999993</v>
      </c>
      <c r="H844" s="73">
        <f t="shared" si="231"/>
        <v>2967398.49</v>
      </c>
      <c r="I844" s="73">
        <f t="shared" si="231"/>
        <v>2972876.12</v>
      </c>
    </row>
    <row r="845" spans="1:9" ht="12.75" customHeight="1" x14ac:dyDescent="0.2">
      <c r="A845" s="65" t="s">
        <v>218</v>
      </c>
      <c r="B845" s="42">
        <v>165</v>
      </c>
      <c r="C845" s="136">
        <v>10</v>
      </c>
      <c r="D845" s="40" t="s">
        <v>33</v>
      </c>
      <c r="E845" s="55" t="s">
        <v>397</v>
      </c>
      <c r="F845" s="40" t="s">
        <v>230</v>
      </c>
      <c r="G845" s="73">
        <f t="shared" si="231"/>
        <v>9814802.7799999993</v>
      </c>
      <c r="H845" s="73">
        <f t="shared" si="231"/>
        <v>2967398.49</v>
      </c>
      <c r="I845" s="73">
        <f t="shared" si="231"/>
        <v>2972876.12</v>
      </c>
    </row>
    <row r="846" spans="1:9" ht="43.5" customHeight="1" x14ac:dyDescent="0.2">
      <c r="A846" s="65" t="s">
        <v>197</v>
      </c>
      <c r="B846" s="42">
        <v>165</v>
      </c>
      <c r="C846" s="136">
        <v>10</v>
      </c>
      <c r="D846" s="40" t="s">
        <v>33</v>
      </c>
      <c r="E846" s="55" t="s">
        <v>397</v>
      </c>
      <c r="F846" s="40" t="s">
        <v>196</v>
      </c>
      <c r="G846" s="73">
        <v>9814802.7799999993</v>
      </c>
      <c r="H846" s="73">
        <v>2967398.49</v>
      </c>
      <c r="I846" s="73">
        <v>2972876.12</v>
      </c>
    </row>
    <row r="847" spans="1:9" ht="81.75" customHeight="1" x14ac:dyDescent="0.2">
      <c r="A847" s="65" t="s">
        <v>545</v>
      </c>
      <c r="B847" s="42">
        <v>165</v>
      </c>
      <c r="C847" s="136">
        <v>10</v>
      </c>
      <c r="D847" s="40" t="s">
        <v>33</v>
      </c>
      <c r="E847" s="55" t="s">
        <v>420</v>
      </c>
      <c r="F847" s="40"/>
      <c r="G847" s="73">
        <f>G851+G848</f>
        <v>753524.63</v>
      </c>
      <c r="H847" s="73">
        <f>H851+H848</f>
        <v>753524.63</v>
      </c>
      <c r="I847" s="73">
        <f>I851+I848</f>
        <v>753524.63</v>
      </c>
    </row>
    <row r="848" spans="1:9" ht="33.75" hidden="1" customHeight="1" x14ac:dyDescent="0.2">
      <c r="A848" s="65" t="s">
        <v>240</v>
      </c>
      <c r="B848" s="42">
        <v>165</v>
      </c>
      <c r="C848" s="136">
        <v>10</v>
      </c>
      <c r="D848" s="40" t="s">
        <v>33</v>
      </c>
      <c r="E848" s="55" t="s">
        <v>420</v>
      </c>
      <c r="F848" s="40" t="s">
        <v>246</v>
      </c>
      <c r="G848" s="73">
        <f t="shared" ref="G848:I849" si="232">G849</f>
        <v>0</v>
      </c>
      <c r="H848" s="73">
        <f t="shared" si="232"/>
        <v>0</v>
      </c>
      <c r="I848" s="73">
        <f t="shared" si="232"/>
        <v>0</v>
      </c>
    </row>
    <row r="849" spans="1:9" ht="29.25" hidden="1" customHeight="1" x14ac:dyDescent="0.2">
      <c r="A849" s="65" t="s">
        <v>82</v>
      </c>
      <c r="B849" s="42">
        <v>165</v>
      </c>
      <c r="C849" s="136">
        <v>10</v>
      </c>
      <c r="D849" s="40" t="s">
        <v>33</v>
      </c>
      <c r="E849" s="55" t="s">
        <v>420</v>
      </c>
      <c r="F849" s="40" t="s">
        <v>81</v>
      </c>
      <c r="G849" s="73">
        <f t="shared" si="232"/>
        <v>0</v>
      </c>
      <c r="H849" s="73">
        <f t="shared" si="232"/>
        <v>0</v>
      </c>
      <c r="I849" s="73">
        <f t="shared" si="232"/>
        <v>0</v>
      </c>
    </row>
    <row r="850" spans="1:9" ht="32.25" hidden="1" customHeight="1" x14ac:dyDescent="0.2">
      <c r="A850" s="65" t="s">
        <v>227</v>
      </c>
      <c r="B850" s="42">
        <v>165</v>
      </c>
      <c r="C850" s="136">
        <v>10</v>
      </c>
      <c r="D850" s="40" t="s">
        <v>33</v>
      </c>
      <c r="E850" s="55" t="s">
        <v>420</v>
      </c>
      <c r="F850" s="40" t="s">
        <v>80</v>
      </c>
      <c r="G850" s="73">
        <v>0</v>
      </c>
      <c r="H850" s="73">
        <v>0</v>
      </c>
      <c r="I850" s="73">
        <v>0</v>
      </c>
    </row>
    <row r="851" spans="1:9" ht="25.5" customHeight="1" x14ac:dyDescent="0.2">
      <c r="A851" s="65" t="s">
        <v>198</v>
      </c>
      <c r="B851" s="42">
        <v>165</v>
      </c>
      <c r="C851" s="136">
        <v>10</v>
      </c>
      <c r="D851" s="40" t="s">
        <v>33</v>
      </c>
      <c r="E851" s="55" t="s">
        <v>420</v>
      </c>
      <c r="F851" s="40" t="s">
        <v>127</v>
      </c>
      <c r="G851" s="73">
        <f>G853</f>
        <v>753524.63</v>
      </c>
      <c r="H851" s="73">
        <f>H853</f>
        <v>753524.63</v>
      </c>
      <c r="I851" s="73">
        <f>I853</f>
        <v>753524.63</v>
      </c>
    </row>
    <row r="852" spans="1:9" ht="12.75" customHeight="1" x14ac:dyDescent="0.2">
      <c r="A852" s="65" t="s">
        <v>218</v>
      </c>
      <c r="B852" s="42">
        <v>165</v>
      </c>
      <c r="C852" s="136">
        <v>10</v>
      </c>
      <c r="D852" s="40" t="s">
        <v>33</v>
      </c>
      <c r="E852" s="55" t="s">
        <v>420</v>
      </c>
      <c r="F852" s="40" t="s">
        <v>230</v>
      </c>
      <c r="G852" s="73">
        <f>G853</f>
        <v>753524.63</v>
      </c>
      <c r="H852" s="73">
        <f>H853</f>
        <v>753524.63</v>
      </c>
      <c r="I852" s="73">
        <f>I853</f>
        <v>753524.63</v>
      </c>
    </row>
    <row r="853" spans="1:9" ht="38.25" customHeight="1" x14ac:dyDescent="0.2">
      <c r="A853" s="65" t="s">
        <v>197</v>
      </c>
      <c r="B853" s="42">
        <v>165</v>
      </c>
      <c r="C853" s="136">
        <v>10</v>
      </c>
      <c r="D853" s="40" t="s">
        <v>33</v>
      </c>
      <c r="E853" s="55" t="s">
        <v>420</v>
      </c>
      <c r="F853" s="40" t="s">
        <v>196</v>
      </c>
      <c r="G853" s="73">
        <v>753524.63</v>
      </c>
      <c r="H853" s="73">
        <v>753524.63</v>
      </c>
      <c r="I853" s="73">
        <v>753524.63</v>
      </c>
    </row>
    <row r="854" spans="1:9" s="10" customFormat="1" ht="24.75" customHeight="1" x14ac:dyDescent="0.2">
      <c r="A854" s="31" t="s">
        <v>95</v>
      </c>
      <c r="B854" s="58">
        <v>165</v>
      </c>
      <c r="C854" s="140">
        <v>10</v>
      </c>
      <c r="D854" s="32" t="s">
        <v>21</v>
      </c>
      <c r="E854" s="110"/>
      <c r="F854" s="32"/>
      <c r="G854" s="35">
        <f t="shared" ref="G854:G858" si="233">G855</f>
        <v>2267.37</v>
      </c>
      <c r="H854" s="35">
        <f t="shared" ref="H854:H858" si="234">H855</f>
        <v>2267.37</v>
      </c>
      <c r="I854" s="35">
        <f t="shared" ref="I854:I858" si="235">I855</f>
        <v>2267.37</v>
      </c>
    </row>
    <row r="855" spans="1:9" ht="24.75" customHeight="1" x14ac:dyDescent="0.2">
      <c r="A855" s="65" t="s">
        <v>95</v>
      </c>
      <c r="B855" s="42">
        <v>165</v>
      </c>
      <c r="C855" s="136">
        <v>10</v>
      </c>
      <c r="D855" s="40" t="s">
        <v>21</v>
      </c>
      <c r="E855" s="55" t="s">
        <v>156</v>
      </c>
      <c r="F855" s="40"/>
      <c r="G855" s="73">
        <f t="shared" si="233"/>
        <v>2267.37</v>
      </c>
      <c r="H855" s="73">
        <f t="shared" si="234"/>
        <v>2267.37</v>
      </c>
      <c r="I855" s="73">
        <f t="shared" si="235"/>
        <v>2267.37</v>
      </c>
    </row>
    <row r="856" spans="1:9" ht="24.75" customHeight="1" x14ac:dyDescent="0.2">
      <c r="A856" s="65" t="s">
        <v>96</v>
      </c>
      <c r="B856" s="42">
        <v>165</v>
      </c>
      <c r="C856" s="136">
        <v>10</v>
      </c>
      <c r="D856" s="40" t="s">
        <v>21</v>
      </c>
      <c r="E856" s="55" t="s">
        <v>189</v>
      </c>
      <c r="F856" s="40"/>
      <c r="G856" s="73">
        <f t="shared" si="233"/>
        <v>2267.37</v>
      </c>
      <c r="H856" s="73">
        <f t="shared" si="234"/>
        <v>2267.37</v>
      </c>
      <c r="I856" s="73">
        <f t="shared" si="235"/>
        <v>2267.37</v>
      </c>
    </row>
    <row r="857" spans="1:9" ht="52.5" customHeight="1" x14ac:dyDescent="0.2">
      <c r="A857" s="65" t="s">
        <v>441</v>
      </c>
      <c r="B857" s="42">
        <v>165</v>
      </c>
      <c r="C857" s="136">
        <v>10</v>
      </c>
      <c r="D857" s="40" t="s">
        <v>21</v>
      </c>
      <c r="E857" s="55" t="s">
        <v>420</v>
      </c>
      <c r="F857" s="40"/>
      <c r="G857" s="73">
        <f t="shared" si="233"/>
        <v>2267.37</v>
      </c>
      <c r="H857" s="73">
        <f t="shared" si="234"/>
        <v>2267.37</v>
      </c>
      <c r="I857" s="73">
        <f t="shared" si="235"/>
        <v>2267.37</v>
      </c>
    </row>
    <row r="858" spans="1:9" ht="24.75" customHeight="1" x14ac:dyDescent="0.2">
      <c r="A858" s="65" t="s">
        <v>240</v>
      </c>
      <c r="B858" s="42">
        <v>165</v>
      </c>
      <c r="C858" s="136">
        <v>10</v>
      </c>
      <c r="D858" s="40" t="s">
        <v>21</v>
      </c>
      <c r="E858" s="55" t="s">
        <v>420</v>
      </c>
      <c r="F858" s="40" t="s">
        <v>246</v>
      </c>
      <c r="G858" s="73">
        <f t="shared" si="233"/>
        <v>2267.37</v>
      </c>
      <c r="H858" s="73">
        <f t="shared" si="234"/>
        <v>2267.37</v>
      </c>
      <c r="I858" s="73">
        <f t="shared" si="235"/>
        <v>2267.37</v>
      </c>
    </row>
    <row r="859" spans="1:9" ht="24.75" customHeight="1" x14ac:dyDescent="0.2">
      <c r="A859" s="65" t="s">
        <v>82</v>
      </c>
      <c r="B859" s="42">
        <v>165</v>
      </c>
      <c r="C859" s="136">
        <v>10</v>
      </c>
      <c r="D859" s="40" t="s">
        <v>21</v>
      </c>
      <c r="E859" s="55" t="s">
        <v>420</v>
      </c>
      <c r="F859" s="40" t="s">
        <v>81</v>
      </c>
      <c r="G859" s="73">
        <f>G860</f>
        <v>2267.37</v>
      </c>
      <c r="H859" s="73">
        <f>H860</f>
        <v>2267.37</v>
      </c>
      <c r="I859" s="73">
        <f>I860</f>
        <v>2267.37</v>
      </c>
    </row>
    <row r="860" spans="1:9" ht="24.75" customHeight="1" x14ac:dyDescent="0.2">
      <c r="A860" s="65" t="s">
        <v>227</v>
      </c>
      <c r="B860" s="42">
        <v>165</v>
      </c>
      <c r="C860" s="136">
        <v>10</v>
      </c>
      <c r="D860" s="40" t="s">
        <v>21</v>
      </c>
      <c r="E860" s="55" t="s">
        <v>420</v>
      </c>
      <c r="F860" s="40" t="s">
        <v>80</v>
      </c>
      <c r="G860" s="73">
        <v>2267.37</v>
      </c>
      <c r="H860" s="73">
        <v>2267.37</v>
      </c>
      <c r="I860" s="73">
        <v>2267.37</v>
      </c>
    </row>
    <row r="861" spans="1:9" ht="12.75" customHeight="1" x14ac:dyDescent="0.2">
      <c r="A861" s="61"/>
      <c r="B861" s="42"/>
      <c r="C861" s="22"/>
      <c r="D861" s="22"/>
      <c r="E861" s="22"/>
      <c r="F861" s="22"/>
      <c r="G861" s="44"/>
      <c r="H861" s="44"/>
      <c r="I861" s="44"/>
    </row>
    <row r="862" spans="1:9" ht="53.25" customHeight="1" x14ac:dyDescent="0.2">
      <c r="A862" s="26" t="s">
        <v>448</v>
      </c>
      <c r="B862" s="152">
        <v>166</v>
      </c>
      <c r="C862" s="22"/>
      <c r="D862" s="217"/>
      <c r="E862" s="22"/>
      <c r="F862" s="22"/>
      <c r="G862" s="29">
        <f>G863+G914+G969+G876+G976</f>
        <v>257559439.99000001</v>
      </c>
      <c r="H862" s="29">
        <f>H863+H914+H969+H876+H976</f>
        <v>159191308.19</v>
      </c>
      <c r="I862" s="29">
        <f>I863+I914+I969+I876+I976</f>
        <v>91283374.219999999</v>
      </c>
    </row>
    <row r="863" spans="1:9" ht="12.75" customHeight="1" x14ac:dyDescent="0.2">
      <c r="A863" s="26" t="s">
        <v>43</v>
      </c>
      <c r="B863" s="152">
        <v>166</v>
      </c>
      <c r="C863" s="32" t="s">
        <v>20</v>
      </c>
      <c r="D863" s="110" t="s">
        <v>279</v>
      </c>
      <c r="E863" s="22"/>
      <c r="F863" s="22"/>
      <c r="G863" s="29">
        <f t="shared" ref="G863:H866" si="236">G864</f>
        <v>16440922.010000002</v>
      </c>
      <c r="H863" s="29">
        <f t="shared" si="236"/>
        <v>16440922.010000002</v>
      </c>
      <c r="I863" s="29">
        <f t="shared" ref="I863:I868" si="237">I864</f>
        <v>16599025.33</v>
      </c>
    </row>
    <row r="864" spans="1:9" ht="61.5" customHeight="1" x14ac:dyDescent="0.2">
      <c r="A864" s="26" t="s">
        <v>59</v>
      </c>
      <c r="B864" s="152">
        <v>166</v>
      </c>
      <c r="C864" s="32" t="s">
        <v>20</v>
      </c>
      <c r="D864" s="110" t="s">
        <v>33</v>
      </c>
      <c r="E864" s="22"/>
      <c r="F864" s="22"/>
      <c r="G864" s="29">
        <f t="shared" si="236"/>
        <v>16440922.010000002</v>
      </c>
      <c r="H864" s="29">
        <f t="shared" ref="H864:H866" si="238">H865</f>
        <v>16440922.010000002</v>
      </c>
      <c r="I864" s="29">
        <f t="shared" si="237"/>
        <v>16599025.33</v>
      </c>
    </row>
    <row r="865" spans="1:9" ht="34.5" customHeight="1" x14ac:dyDescent="0.2">
      <c r="A865" s="104" t="s">
        <v>87</v>
      </c>
      <c r="B865" s="153">
        <v>166</v>
      </c>
      <c r="C865" s="40" t="s">
        <v>20</v>
      </c>
      <c r="D865" s="55" t="s">
        <v>33</v>
      </c>
      <c r="E865" s="22" t="s">
        <v>160</v>
      </c>
      <c r="F865" s="22"/>
      <c r="G865" s="25">
        <f t="shared" si="236"/>
        <v>16440922.010000002</v>
      </c>
      <c r="H865" s="25">
        <f t="shared" si="238"/>
        <v>16440922.010000002</v>
      </c>
      <c r="I865" s="25">
        <f t="shared" si="237"/>
        <v>16599025.33</v>
      </c>
    </row>
    <row r="866" spans="1:9" ht="25.5" customHeight="1" x14ac:dyDescent="0.2">
      <c r="A866" s="23" t="s">
        <v>89</v>
      </c>
      <c r="B866" s="153">
        <v>166</v>
      </c>
      <c r="C866" s="40" t="s">
        <v>20</v>
      </c>
      <c r="D866" s="55" t="s">
        <v>33</v>
      </c>
      <c r="E866" s="22" t="s">
        <v>161</v>
      </c>
      <c r="F866" s="22"/>
      <c r="G866" s="25">
        <f t="shared" si="236"/>
        <v>16440922.010000002</v>
      </c>
      <c r="H866" s="25">
        <f t="shared" si="238"/>
        <v>16440922.010000002</v>
      </c>
      <c r="I866" s="25">
        <f t="shared" si="237"/>
        <v>16599025.33</v>
      </c>
    </row>
    <row r="867" spans="1:9" ht="25.5" customHeight="1" x14ac:dyDescent="0.2">
      <c r="A867" s="23" t="s">
        <v>88</v>
      </c>
      <c r="B867" s="153">
        <v>166</v>
      </c>
      <c r="C867" s="40" t="s">
        <v>20</v>
      </c>
      <c r="D867" s="55" t="s">
        <v>33</v>
      </c>
      <c r="E867" s="22" t="s">
        <v>148</v>
      </c>
      <c r="F867" s="22"/>
      <c r="G867" s="25">
        <f>G868+G873</f>
        <v>16440922.010000002</v>
      </c>
      <c r="H867" s="25">
        <f t="shared" ref="H867" si="239">H868+H873</f>
        <v>16440922.010000002</v>
      </c>
      <c r="I867" s="25">
        <f t="shared" ref="I867" si="240">I868+I873</f>
        <v>16599025.33</v>
      </c>
    </row>
    <row r="868" spans="1:9" ht="51" customHeight="1" x14ac:dyDescent="0.2">
      <c r="A868" s="23" t="s">
        <v>243</v>
      </c>
      <c r="B868" s="153">
        <v>166</v>
      </c>
      <c r="C868" s="40" t="s">
        <v>20</v>
      </c>
      <c r="D868" s="55" t="s">
        <v>33</v>
      </c>
      <c r="E868" s="22" t="s">
        <v>449</v>
      </c>
      <c r="F868" s="22">
        <v>100</v>
      </c>
      <c r="G868" s="25">
        <f>G869</f>
        <v>15990922.010000002</v>
      </c>
      <c r="H868" s="25">
        <f>H869</f>
        <v>15990922.010000002</v>
      </c>
      <c r="I868" s="25">
        <f t="shared" si="237"/>
        <v>16149025.33</v>
      </c>
    </row>
    <row r="869" spans="1:9" ht="25.5" customHeight="1" x14ac:dyDescent="0.2">
      <c r="A869" s="23" t="s">
        <v>83</v>
      </c>
      <c r="B869" s="153">
        <v>166</v>
      </c>
      <c r="C869" s="40" t="s">
        <v>20</v>
      </c>
      <c r="D869" s="55" t="s">
        <v>33</v>
      </c>
      <c r="E869" s="22" t="s">
        <v>148</v>
      </c>
      <c r="F869" s="22">
        <v>120</v>
      </c>
      <c r="G869" s="25">
        <f>G870+G872+G871</f>
        <v>15990922.010000002</v>
      </c>
      <c r="H869" s="25">
        <f>H870+H872+H871</f>
        <v>15990922.010000002</v>
      </c>
      <c r="I869" s="25">
        <f>I870+I872+I871</f>
        <v>16149025.33</v>
      </c>
    </row>
    <row r="870" spans="1:9" ht="25.5" customHeight="1" x14ac:dyDescent="0.2">
      <c r="A870" s="23" t="s">
        <v>185</v>
      </c>
      <c r="B870" s="153">
        <v>166</v>
      </c>
      <c r="C870" s="40" t="s">
        <v>20</v>
      </c>
      <c r="D870" s="55" t="s">
        <v>33</v>
      </c>
      <c r="E870" s="22" t="s">
        <v>148</v>
      </c>
      <c r="F870" s="22">
        <v>121</v>
      </c>
      <c r="G870" s="25">
        <v>12143112.140000001</v>
      </c>
      <c r="H870" s="25">
        <v>12143112.140000001</v>
      </c>
      <c r="I870" s="25">
        <v>12264543.26</v>
      </c>
    </row>
    <row r="871" spans="1:9" ht="46.5" customHeight="1" x14ac:dyDescent="0.2">
      <c r="A871" s="65" t="s">
        <v>105</v>
      </c>
      <c r="B871" s="153">
        <v>166</v>
      </c>
      <c r="C871" s="40" t="s">
        <v>20</v>
      </c>
      <c r="D871" s="55" t="s">
        <v>33</v>
      </c>
      <c r="E871" s="40" t="s">
        <v>148</v>
      </c>
      <c r="F871" s="39">
        <v>122</v>
      </c>
      <c r="G871" s="25">
        <v>180590</v>
      </c>
      <c r="H871" s="25">
        <v>180590</v>
      </c>
      <c r="I871" s="25">
        <v>180590</v>
      </c>
    </row>
    <row r="872" spans="1:9" ht="38.25" customHeight="1" x14ac:dyDescent="0.2">
      <c r="A872" s="23" t="s">
        <v>146</v>
      </c>
      <c r="B872" s="153">
        <v>166</v>
      </c>
      <c r="C872" s="40" t="s">
        <v>20</v>
      </c>
      <c r="D872" s="55" t="s">
        <v>33</v>
      </c>
      <c r="E872" s="22" t="s">
        <v>148</v>
      </c>
      <c r="F872" s="22">
        <v>129</v>
      </c>
      <c r="G872" s="25">
        <v>3667219.87</v>
      </c>
      <c r="H872" s="25">
        <v>3667219.87</v>
      </c>
      <c r="I872" s="25">
        <v>3703892.07</v>
      </c>
    </row>
    <row r="873" spans="1:9" ht="25.5" customHeight="1" x14ac:dyDescent="0.2">
      <c r="A873" s="23" t="s">
        <v>240</v>
      </c>
      <c r="B873" s="153">
        <v>166</v>
      </c>
      <c r="C873" s="40" t="s">
        <v>20</v>
      </c>
      <c r="D873" s="55" t="s">
        <v>33</v>
      </c>
      <c r="E873" s="22" t="s">
        <v>148</v>
      </c>
      <c r="F873" s="22">
        <v>200</v>
      </c>
      <c r="G873" s="25">
        <f t="shared" ref="G873:I874" si="241">G874</f>
        <v>450000</v>
      </c>
      <c r="H873" s="25">
        <f t="shared" si="241"/>
        <v>450000</v>
      </c>
      <c r="I873" s="25">
        <f t="shared" si="241"/>
        <v>450000</v>
      </c>
    </row>
    <row r="874" spans="1:9" ht="25.5" customHeight="1" x14ac:dyDescent="0.2">
      <c r="A874" s="23" t="s">
        <v>82</v>
      </c>
      <c r="B874" s="153">
        <v>166</v>
      </c>
      <c r="C874" s="40" t="s">
        <v>20</v>
      </c>
      <c r="D874" s="55" t="s">
        <v>33</v>
      </c>
      <c r="E874" s="22" t="s">
        <v>148</v>
      </c>
      <c r="F874" s="22">
        <v>240</v>
      </c>
      <c r="G874" s="25">
        <f t="shared" si="241"/>
        <v>450000</v>
      </c>
      <c r="H874" s="25">
        <f t="shared" si="241"/>
        <v>450000</v>
      </c>
      <c r="I874" s="25">
        <f t="shared" si="241"/>
        <v>450000</v>
      </c>
    </row>
    <row r="875" spans="1:9" ht="12.75" customHeight="1" x14ac:dyDescent="0.2">
      <c r="A875" s="23" t="s">
        <v>228</v>
      </c>
      <c r="B875" s="153">
        <v>166</v>
      </c>
      <c r="C875" s="40" t="s">
        <v>20</v>
      </c>
      <c r="D875" s="55" t="s">
        <v>33</v>
      </c>
      <c r="E875" s="22" t="s">
        <v>148</v>
      </c>
      <c r="F875" s="22">
        <v>244</v>
      </c>
      <c r="G875" s="25">
        <v>450000</v>
      </c>
      <c r="H875" s="25">
        <v>450000</v>
      </c>
      <c r="I875" s="25">
        <v>450000</v>
      </c>
    </row>
    <row r="876" spans="1:9" s="10" customFormat="1" ht="12.75" customHeight="1" x14ac:dyDescent="0.2">
      <c r="A876" s="26" t="s">
        <v>44</v>
      </c>
      <c r="B876" s="152">
        <v>166</v>
      </c>
      <c r="C876" s="32" t="s">
        <v>33</v>
      </c>
      <c r="D876" s="110" t="s">
        <v>279</v>
      </c>
      <c r="E876" s="28"/>
      <c r="F876" s="28"/>
      <c r="G876" s="29">
        <f>G896+G877</f>
        <v>69161750.460000008</v>
      </c>
      <c r="H876" s="29">
        <f>H896+H877</f>
        <v>67268910.460000008</v>
      </c>
      <c r="I876" s="29">
        <f>I896+I877</f>
        <v>68721290.460000008</v>
      </c>
    </row>
    <row r="877" spans="1:9" s="10" customFormat="1" ht="12.75" customHeight="1" x14ac:dyDescent="0.2">
      <c r="A877" s="36" t="s">
        <v>52</v>
      </c>
      <c r="B877" s="30">
        <v>166</v>
      </c>
      <c r="C877" s="32" t="s">
        <v>33</v>
      </c>
      <c r="D877" s="57" t="s">
        <v>24</v>
      </c>
      <c r="E877" s="28"/>
      <c r="F877" s="32"/>
      <c r="G877" s="29">
        <f>G878</f>
        <v>12991280.460000001</v>
      </c>
      <c r="H877" s="29">
        <f>H878</f>
        <v>9789280.4600000009</v>
      </c>
      <c r="I877" s="29">
        <f>I878</f>
        <v>9789280.4600000009</v>
      </c>
    </row>
    <row r="878" spans="1:9" s="10" customFormat="1" ht="38.25" customHeight="1" x14ac:dyDescent="0.2">
      <c r="A878" s="154" t="s">
        <v>304</v>
      </c>
      <c r="B878" s="155">
        <v>166</v>
      </c>
      <c r="C878" s="156" t="s">
        <v>33</v>
      </c>
      <c r="D878" s="157" t="s">
        <v>24</v>
      </c>
      <c r="E878" s="158" t="s">
        <v>163</v>
      </c>
      <c r="F878" s="156"/>
      <c r="G878" s="25">
        <f>G879+G884+G888+G892</f>
        <v>12991280.460000001</v>
      </c>
      <c r="H878" s="25">
        <f>H879+H884+H888+H892</f>
        <v>9789280.4600000009</v>
      </c>
      <c r="I878" s="25">
        <f>I879+I884+I888+I892</f>
        <v>9789280.4600000009</v>
      </c>
    </row>
    <row r="879" spans="1:9" s="10" customFormat="1" ht="12.75" customHeight="1" x14ac:dyDescent="0.2">
      <c r="A879" s="159" t="s">
        <v>106</v>
      </c>
      <c r="B879" s="155">
        <v>166</v>
      </c>
      <c r="C879" s="156" t="s">
        <v>33</v>
      </c>
      <c r="D879" s="157" t="s">
        <v>24</v>
      </c>
      <c r="E879" s="158" t="s">
        <v>164</v>
      </c>
      <c r="F879" s="160"/>
      <c r="G879" s="25">
        <f t="shared" ref="G879:I880" si="242">G880</f>
        <v>4637484.4000000004</v>
      </c>
      <c r="H879" s="25">
        <f t="shared" si="242"/>
        <v>4637484.4000000004</v>
      </c>
      <c r="I879" s="25">
        <f t="shared" si="242"/>
        <v>4637484.4000000004</v>
      </c>
    </row>
    <row r="880" spans="1:9" s="10" customFormat="1" ht="25.5" customHeight="1" x14ac:dyDescent="0.2">
      <c r="A880" s="161" t="s">
        <v>240</v>
      </c>
      <c r="B880" s="155">
        <v>166</v>
      </c>
      <c r="C880" s="156" t="s">
        <v>33</v>
      </c>
      <c r="D880" s="157" t="s">
        <v>24</v>
      </c>
      <c r="E880" s="158" t="s">
        <v>164</v>
      </c>
      <c r="F880" s="156" t="s">
        <v>246</v>
      </c>
      <c r="G880" s="25">
        <f t="shared" si="242"/>
        <v>4637484.4000000004</v>
      </c>
      <c r="H880" s="25">
        <f t="shared" si="242"/>
        <v>4637484.4000000004</v>
      </c>
      <c r="I880" s="25">
        <f t="shared" si="242"/>
        <v>4637484.4000000004</v>
      </c>
    </row>
    <row r="881" spans="1:9" s="10" customFormat="1" ht="25.5" customHeight="1" x14ac:dyDescent="0.2">
      <c r="A881" s="161" t="s">
        <v>82</v>
      </c>
      <c r="B881" s="155">
        <v>166</v>
      </c>
      <c r="C881" s="156" t="s">
        <v>33</v>
      </c>
      <c r="D881" s="157" t="s">
        <v>24</v>
      </c>
      <c r="E881" s="158" t="s">
        <v>164</v>
      </c>
      <c r="F881" s="156" t="s">
        <v>81</v>
      </c>
      <c r="G881" s="25">
        <f>G882+G883</f>
        <v>4637484.4000000004</v>
      </c>
      <c r="H881" s="25">
        <f>H882+H883</f>
        <v>4637484.4000000004</v>
      </c>
      <c r="I881" s="25">
        <f>I882+I883</f>
        <v>4637484.4000000004</v>
      </c>
    </row>
    <row r="882" spans="1:9" s="10" customFormat="1" ht="25.5" customHeight="1" x14ac:dyDescent="0.2">
      <c r="A882" s="23" t="s">
        <v>405</v>
      </c>
      <c r="B882" s="155">
        <v>166</v>
      </c>
      <c r="C882" s="156" t="s">
        <v>33</v>
      </c>
      <c r="D882" s="157" t="s">
        <v>24</v>
      </c>
      <c r="E882" s="158" t="s">
        <v>164</v>
      </c>
      <c r="F882" s="156" t="s">
        <v>404</v>
      </c>
      <c r="G882" s="25">
        <v>0</v>
      </c>
      <c r="H882" s="25">
        <v>0</v>
      </c>
      <c r="I882" s="25">
        <v>0</v>
      </c>
    </row>
    <row r="883" spans="1:9" s="10" customFormat="1" ht="24" customHeight="1" x14ac:dyDescent="0.2">
      <c r="A883" s="65" t="s">
        <v>227</v>
      </c>
      <c r="B883" s="155">
        <v>166</v>
      </c>
      <c r="C883" s="156" t="s">
        <v>33</v>
      </c>
      <c r="D883" s="157" t="s">
        <v>24</v>
      </c>
      <c r="E883" s="158" t="s">
        <v>164</v>
      </c>
      <c r="F883" s="156" t="s">
        <v>80</v>
      </c>
      <c r="G883" s="25">
        <v>4637484.4000000004</v>
      </c>
      <c r="H883" s="25">
        <v>4637484.4000000004</v>
      </c>
      <c r="I883" s="25">
        <v>4637484.4000000004</v>
      </c>
    </row>
    <row r="884" spans="1:9" s="10" customFormat="1" ht="63.75" customHeight="1" x14ac:dyDescent="0.2">
      <c r="A884" s="45" t="s">
        <v>495</v>
      </c>
      <c r="B884" s="155">
        <v>166</v>
      </c>
      <c r="C884" s="156" t="s">
        <v>33</v>
      </c>
      <c r="D884" s="157" t="s">
        <v>24</v>
      </c>
      <c r="E884" s="158" t="s">
        <v>417</v>
      </c>
      <c r="F884" s="156"/>
      <c r="G884" s="25">
        <f t="shared" ref="G884:I886" si="243">G885</f>
        <v>4949406.22</v>
      </c>
      <c r="H884" s="25">
        <f t="shared" si="243"/>
        <v>4949406.22</v>
      </c>
      <c r="I884" s="25">
        <f t="shared" si="243"/>
        <v>4949406.22</v>
      </c>
    </row>
    <row r="885" spans="1:9" s="10" customFormat="1" ht="12.75" customHeight="1" x14ac:dyDescent="0.2">
      <c r="A885" s="159" t="s">
        <v>104</v>
      </c>
      <c r="B885" s="155">
        <v>166</v>
      </c>
      <c r="C885" s="156" t="s">
        <v>33</v>
      </c>
      <c r="D885" s="157" t="s">
        <v>24</v>
      </c>
      <c r="E885" s="158" t="s">
        <v>417</v>
      </c>
      <c r="F885" s="156" t="s">
        <v>103</v>
      </c>
      <c r="G885" s="25">
        <f t="shared" si="243"/>
        <v>4949406.22</v>
      </c>
      <c r="H885" s="25">
        <f t="shared" si="243"/>
        <v>4949406.22</v>
      </c>
      <c r="I885" s="25">
        <f t="shared" si="243"/>
        <v>4949406.22</v>
      </c>
    </row>
    <row r="886" spans="1:9" s="10" customFormat="1" ht="38.25" customHeight="1" x14ac:dyDescent="0.2">
      <c r="A886" s="159" t="s">
        <v>184</v>
      </c>
      <c r="B886" s="155">
        <v>166</v>
      </c>
      <c r="C886" s="156" t="s">
        <v>33</v>
      </c>
      <c r="D886" s="157" t="s">
        <v>24</v>
      </c>
      <c r="E886" s="158" t="s">
        <v>417</v>
      </c>
      <c r="F886" s="156" t="s">
        <v>107</v>
      </c>
      <c r="G886" s="25">
        <f t="shared" si="243"/>
        <v>4949406.22</v>
      </c>
      <c r="H886" s="25">
        <f t="shared" si="243"/>
        <v>4949406.22</v>
      </c>
      <c r="I886" s="25">
        <f t="shared" si="243"/>
        <v>4949406.22</v>
      </c>
    </row>
    <row r="887" spans="1:9" s="10" customFormat="1" ht="51" customHeight="1" x14ac:dyDescent="0.2">
      <c r="A887" s="161" t="s">
        <v>206</v>
      </c>
      <c r="B887" s="155">
        <v>166</v>
      </c>
      <c r="C887" s="156" t="s">
        <v>33</v>
      </c>
      <c r="D887" s="157" t="s">
        <v>24</v>
      </c>
      <c r="E887" s="158" t="s">
        <v>417</v>
      </c>
      <c r="F887" s="160" t="s">
        <v>205</v>
      </c>
      <c r="G887" s="25">
        <v>4949406.22</v>
      </c>
      <c r="H887" s="25">
        <v>4949406.22</v>
      </c>
      <c r="I887" s="25">
        <v>4949406.22</v>
      </c>
    </row>
    <row r="888" spans="1:9" s="10" customFormat="1" ht="114.75" customHeight="1" x14ac:dyDescent="0.2">
      <c r="A888" s="161" t="s">
        <v>479</v>
      </c>
      <c r="B888" s="162" t="s">
        <v>475</v>
      </c>
      <c r="C888" s="156" t="s">
        <v>33</v>
      </c>
      <c r="D888" s="157" t="s">
        <v>24</v>
      </c>
      <c r="E888" s="163" t="s">
        <v>474</v>
      </c>
      <c r="F888" s="160"/>
      <c r="G888" s="25">
        <f t="shared" ref="G888:I890" si="244">G889</f>
        <v>202389.84</v>
      </c>
      <c r="H888" s="25">
        <f t="shared" si="244"/>
        <v>202389.84</v>
      </c>
      <c r="I888" s="25">
        <f t="shared" si="244"/>
        <v>202389.84</v>
      </c>
    </row>
    <row r="889" spans="1:9" s="10" customFormat="1" ht="21" customHeight="1" x14ac:dyDescent="0.2">
      <c r="A889" s="161" t="s">
        <v>104</v>
      </c>
      <c r="B889" s="162" t="s">
        <v>475</v>
      </c>
      <c r="C889" s="156" t="s">
        <v>33</v>
      </c>
      <c r="D889" s="157" t="s">
        <v>24</v>
      </c>
      <c r="E889" s="163" t="s">
        <v>474</v>
      </c>
      <c r="F889" s="160" t="s">
        <v>103</v>
      </c>
      <c r="G889" s="25">
        <f t="shared" si="244"/>
        <v>202389.84</v>
      </c>
      <c r="H889" s="25">
        <f t="shared" si="244"/>
        <v>202389.84</v>
      </c>
      <c r="I889" s="25">
        <f t="shared" si="244"/>
        <v>202389.84</v>
      </c>
    </row>
    <row r="890" spans="1:9" s="10" customFormat="1" ht="38.25" customHeight="1" x14ac:dyDescent="0.2">
      <c r="A890" s="161" t="s">
        <v>184</v>
      </c>
      <c r="B890" s="162" t="s">
        <v>475</v>
      </c>
      <c r="C890" s="156" t="s">
        <v>33</v>
      </c>
      <c r="D890" s="157" t="s">
        <v>24</v>
      </c>
      <c r="E890" s="163" t="s">
        <v>474</v>
      </c>
      <c r="F890" s="160" t="s">
        <v>107</v>
      </c>
      <c r="G890" s="25">
        <f t="shared" si="244"/>
        <v>202389.84</v>
      </c>
      <c r="H890" s="25">
        <f t="shared" si="244"/>
        <v>202389.84</v>
      </c>
      <c r="I890" s="25">
        <f t="shared" si="244"/>
        <v>202389.84</v>
      </c>
    </row>
    <row r="891" spans="1:9" s="10" customFormat="1" ht="51" customHeight="1" x14ac:dyDescent="0.2">
      <c r="A891" s="161" t="s">
        <v>206</v>
      </c>
      <c r="B891" s="162" t="s">
        <v>475</v>
      </c>
      <c r="C891" s="156" t="s">
        <v>33</v>
      </c>
      <c r="D891" s="157" t="s">
        <v>24</v>
      </c>
      <c r="E891" s="163" t="s">
        <v>474</v>
      </c>
      <c r="F891" s="160" t="s">
        <v>205</v>
      </c>
      <c r="G891" s="25">
        <v>202389.84</v>
      </c>
      <c r="H891" s="25">
        <v>202389.84</v>
      </c>
      <c r="I891" s="25">
        <v>202389.84</v>
      </c>
    </row>
    <row r="892" spans="1:9" s="10" customFormat="1" ht="78.75" customHeight="1" x14ac:dyDescent="0.2">
      <c r="A892" s="65" t="s">
        <v>541</v>
      </c>
      <c r="B892" s="122" t="s">
        <v>475</v>
      </c>
      <c r="C892" s="40" t="s">
        <v>33</v>
      </c>
      <c r="D892" s="41" t="s">
        <v>24</v>
      </c>
      <c r="E892" s="22" t="s">
        <v>529</v>
      </c>
      <c r="F892" s="160"/>
      <c r="G892" s="25">
        <f t="shared" ref="G892:G893" si="245">G893</f>
        <v>3202000</v>
      </c>
      <c r="H892" s="25">
        <f t="shared" ref="H892:H893" si="246">H893</f>
        <v>0</v>
      </c>
      <c r="I892" s="25">
        <f t="shared" ref="I892:I893" si="247">I893</f>
        <v>0</v>
      </c>
    </row>
    <row r="893" spans="1:9" s="10" customFormat="1" ht="27" customHeight="1" x14ac:dyDescent="0.2">
      <c r="A893" s="65" t="s">
        <v>240</v>
      </c>
      <c r="B893" s="122" t="s">
        <v>475</v>
      </c>
      <c r="C893" s="40" t="s">
        <v>33</v>
      </c>
      <c r="D893" s="41" t="s">
        <v>24</v>
      </c>
      <c r="E893" s="22" t="s">
        <v>529</v>
      </c>
      <c r="F893" s="56" t="s">
        <v>246</v>
      </c>
      <c r="G893" s="25">
        <f t="shared" si="245"/>
        <v>3202000</v>
      </c>
      <c r="H893" s="25">
        <f t="shared" si="246"/>
        <v>0</v>
      </c>
      <c r="I893" s="25">
        <f t="shared" si="247"/>
        <v>0</v>
      </c>
    </row>
    <row r="894" spans="1:9" s="10" customFormat="1" ht="26.25" customHeight="1" x14ac:dyDescent="0.2">
      <c r="A894" s="65" t="s">
        <v>82</v>
      </c>
      <c r="B894" s="122" t="s">
        <v>475</v>
      </c>
      <c r="C894" s="40" t="s">
        <v>33</v>
      </c>
      <c r="D894" s="41" t="s">
        <v>24</v>
      </c>
      <c r="E894" s="22" t="s">
        <v>529</v>
      </c>
      <c r="F894" s="56" t="s">
        <v>81</v>
      </c>
      <c r="G894" s="25">
        <f>G895</f>
        <v>3202000</v>
      </c>
      <c r="H894" s="25">
        <f>H895</f>
        <v>0</v>
      </c>
      <c r="I894" s="25">
        <f>I895</f>
        <v>0</v>
      </c>
    </row>
    <row r="895" spans="1:9" s="10" customFormat="1" ht="24.75" customHeight="1" x14ac:dyDescent="0.2">
      <c r="A895" s="23" t="s">
        <v>405</v>
      </c>
      <c r="B895" s="122" t="s">
        <v>475</v>
      </c>
      <c r="C895" s="40" t="s">
        <v>33</v>
      </c>
      <c r="D895" s="41" t="s">
        <v>24</v>
      </c>
      <c r="E895" s="22" t="s">
        <v>529</v>
      </c>
      <c r="F895" s="56" t="s">
        <v>404</v>
      </c>
      <c r="G895" s="25">
        <v>3202000</v>
      </c>
      <c r="H895" s="25"/>
      <c r="I895" s="25"/>
    </row>
    <row r="896" spans="1:9" ht="12.75" customHeight="1" x14ac:dyDescent="0.2">
      <c r="A896" s="26" t="s">
        <v>75</v>
      </c>
      <c r="B896" s="153">
        <v>166</v>
      </c>
      <c r="C896" s="40" t="s">
        <v>33</v>
      </c>
      <c r="D896" s="55" t="s">
        <v>23</v>
      </c>
      <c r="E896" s="22"/>
      <c r="F896" s="22"/>
      <c r="G896" s="25">
        <f>G897</f>
        <v>56170470</v>
      </c>
      <c r="H896" s="25">
        <f t="shared" ref="H896:I896" si="248">H897</f>
        <v>57479630</v>
      </c>
      <c r="I896" s="25">
        <f t="shared" si="248"/>
        <v>58932010</v>
      </c>
    </row>
    <row r="897" spans="1:9" ht="51.75" customHeight="1" x14ac:dyDescent="0.2">
      <c r="A897" s="104" t="s">
        <v>326</v>
      </c>
      <c r="B897" s="153">
        <v>166</v>
      </c>
      <c r="C897" s="40" t="s">
        <v>33</v>
      </c>
      <c r="D897" s="55" t="s">
        <v>23</v>
      </c>
      <c r="E897" s="22" t="s">
        <v>274</v>
      </c>
      <c r="F897" s="22"/>
      <c r="G897" s="25">
        <f>G898+G902+G906+G910</f>
        <v>56170470</v>
      </c>
      <c r="H897" s="25">
        <f>H898+H902+H906+H910</f>
        <v>57479630</v>
      </c>
      <c r="I897" s="25">
        <f>I898+I902+I906+I910</f>
        <v>58932010</v>
      </c>
    </row>
    <row r="898" spans="1:9" ht="27" customHeight="1" x14ac:dyDescent="0.2">
      <c r="A898" s="23" t="s">
        <v>476</v>
      </c>
      <c r="B898" s="153">
        <v>166</v>
      </c>
      <c r="C898" s="40" t="s">
        <v>33</v>
      </c>
      <c r="D898" s="55" t="s">
        <v>23</v>
      </c>
      <c r="E898" s="22" t="s">
        <v>293</v>
      </c>
      <c r="F898" s="22"/>
      <c r="G898" s="25">
        <f t="shared" ref="G898:I900" si="249">G899</f>
        <v>0</v>
      </c>
      <c r="H898" s="25">
        <f t="shared" si="249"/>
        <v>0</v>
      </c>
      <c r="I898" s="25">
        <f t="shared" si="249"/>
        <v>0</v>
      </c>
    </row>
    <row r="899" spans="1:9" ht="25.5" customHeight="1" x14ac:dyDescent="0.2">
      <c r="A899" s="23" t="s">
        <v>240</v>
      </c>
      <c r="B899" s="153">
        <v>166</v>
      </c>
      <c r="C899" s="40" t="s">
        <v>33</v>
      </c>
      <c r="D899" s="55" t="s">
        <v>23</v>
      </c>
      <c r="E899" s="22" t="s">
        <v>293</v>
      </c>
      <c r="F899" s="22">
        <v>200</v>
      </c>
      <c r="G899" s="25">
        <f t="shared" si="249"/>
        <v>0</v>
      </c>
      <c r="H899" s="25">
        <f t="shared" si="249"/>
        <v>0</v>
      </c>
      <c r="I899" s="25">
        <f t="shared" si="249"/>
        <v>0</v>
      </c>
    </row>
    <row r="900" spans="1:9" ht="25.5" customHeight="1" x14ac:dyDescent="0.2">
      <c r="A900" s="23" t="s">
        <v>82</v>
      </c>
      <c r="B900" s="153">
        <v>166</v>
      </c>
      <c r="C900" s="40" t="s">
        <v>33</v>
      </c>
      <c r="D900" s="55" t="s">
        <v>23</v>
      </c>
      <c r="E900" s="22" t="s">
        <v>293</v>
      </c>
      <c r="F900" s="22">
        <v>240</v>
      </c>
      <c r="G900" s="25">
        <f t="shared" si="249"/>
        <v>0</v>
      </c>
      <c r="H900" s="25">
        <f t="shared" si="249"/>
        <v>0</v>
      </c>
      <c r="I900" s="25">
        <f t="shared" si="249"/>
        <v>0</v>
      </c>
    </row>
    <row r="901" spans="1:9" ht="20.25" customHeight="1" x14ac:dyDescent="0.2">
      <c r="A901" s="23" t="s">
        <v>228</v>
      </c>
      <c r="B901" s="153">
        <v>166</v>
      </c>
      <c r="C901" s="40" t="s">
        <v>33</v>
      </c>
      <c r="D901" s="55" t="s">
        <v>23</v>
      </c>
      <c r="E901" s="22" t="s">
        <v>293</v>
      </c>
      <c r="F901" s="22">
        <v>244</v>
      </c>
      <c r="G901" s="25">
        <v>0</v>
      </c>
      <c r="H901" s="25">
        <v>0</v>
      </c>
      <c r="I901" s="25">
        <v>0</v>
      </c>
    </row>
    <row r="902" spans="1:9" ht="27.75" customHeight="1" x14ac:dyDescent="0.2">
      <c r="A902" s="23" t="s">
        <v>477</v>
      </c>
      <c r="B902" s="153">
        <v>166</v>
      </c>
      <c r="C902" s="40" t="s">
        <v>33</v>
      </c>
      <c r="D902" s="55" t="s">
        <v>23</v>
      </c>
      <c r="E902" s="22" t="s">
        <v>478</v>
      </c>
      <c r="F902" s="22"/>
      <c r="G902" s="25">
        <f t="shared" ref="G902:I904" si="250">G903</f>
        <v>0</v>
      </c>
      <c r="H902" s="25">
        <f t="shared" si="250"/>
        <v>0</v>
      </c>
      <c r="I902" s="25">
        <f t="shared" si="250"/>
        <v>0</v>
      </c>
    </row>
    <row r="903" spans="1:9" ht="27.75" customHeight="1" x14ac:dyDescent="0.2">
      <c r="A903" s="23" t="s">
        <v>240</v>
      </c>
      <c r="B903" s="153">
        <v>166</v>
      </c>
      <c r="C903" s="40" t="s">
        <v>33</v>
      </c>
      <c r="D903" s="55" t="s">
        <v>23</v>
      </c>
      <c r="E903" s="22" t="s">
        <v>478</v>
      </c>
      <c r="F903" s="22">
        <v>200</v>
      </c>
      <c r="G903" s="25">
        <f t="shared" si="250"/>
        <v>0</v>
      </c>
      <c r="H903" s="25">
        <f t="shared" si="250"/>
        <v>0</v>
      </c>
      <c r="I903" s="25">
        <f t="shared" si="250"/>
        <v>0</v>
      </c>
    </row>
    <row r="904" spans="1:9" ht="28.5" customHeight="1" x14ac:dyDescent="0.2">
      <c r="A904" s="23" t="s">
        <v>82</v>
      </c>
      <c r="B904" s="153">
        <v>166</v>
      </c>
      <c r="C904" s="40" t="s">
        <v>33</v>
      </c>
      <c r="D904" s="55" t="s">
        <v>23</v>
      </c>
      <c r="E904" s="22" t="s">
        <v>478</v>
      </c>
      <c r="F904" s="22">
        <v>240</v>
      </c>
      <c r="G904" s="25">
        <f t="shared" si="250"/>
        <v>0</v>
      </c>
      <c r="H904" s="25">
        <f t="shared" si="250"/>
        <v>0</v>
      </c>
      <c r="I904" s="25">
        <f t="shared" si="250"/>
        <v>0</v>
      </c>
    </row>
    <row r="905" spans="1:9" ht="20.25" customHeight="1" x14ac:dyDescent="0.2">
      <c r="A905" s="23" t="s">
        <v>228</v>
      </c>
      <c r="B905" s="153">
        <v>166</v>
      </c>
      <c r="C905" s="40" t="s">
        <v>33</v>
      </c>
      <c r="D905" s="55" t="s">
        <v>23</v>
      </c>
      <c r="E905" s="22" t="s">
        <v>478</v>
      </c>
      <c r="F905" s="22">
        <v>244</v>
      </c>
      <c r="G905" s="25">
        <v>0</v>
      </c>
      <c r="H905" s="25">
        <v>0</v>
      </c>
      <c r="I905" s="25">
        <v>0</v>
      </c>
    </row>
    <row r="906" spans="1:9" ht="30" customHeight="1" x14ac:dyDescent="0.2">
      <c r="A906" s="23" t="s">
        <v>476</v>
      </c>
      <c r="B906" s="153">
        <v>166</v>
      </c>
      <c r="C906" s="40" t="s">
        <v>33</v>
      </c>
      <c r="D906" s="55" t="s">
        <v>23</v>
      </c>
      <c r="E906" s="22" t="s">
        <v>510</v>
      </c>
      <c r="F906" s="22"/>
      <c r="G906" s="25">
        <f t="shared" ref="G906:G907" si="251">G907</f>
        <v>46420470</v>
      </c>
      <c r="H906" s="25">
        <f t="shared" ref="H906:H907" si="252">H907</f>
        <v>47729630</v>
      </c>
      <c r="I906" s="25">
        <f t="shared" ref="I906:I907" si="253">I907</f>
        <v>47932010</v>
      </c>
    </row>
    <row r="907" spans="1:9" ht="30" customHeight="1" x14ac:dyDescent="0.2">
      <c r="A907" s="23" t="s">
        <v>240</v>
      </c>
      <c r="B907" s="153">
        <v>166</v>
      </c>
      <c r="C907" s="40" t="s">
        <v>33</v>
      </c>
      <c r="D907" s="55" t="s">
        <v>23</v>
      </c>
      <c r="E907" s="22" t="s">
        <v>510</v>
      </c>
      <c r="F907" s="22">
        <v>200</v>
      </c>
      <c r="G907" s="25">
        <f t="shared" si="251"/>
        <v>46420470</v>
      </c>
      <c r="H907" s="25">
        <f t="shared" si="252"/>
        <v>47729630</v>
      </c>
      <c r="I907" s="25">
        <f t="shared" si="253"/>
        <v>47932010</v>
      </c>
    </row>
    <row r="908" spans="1:9" ht="29.25" customHeight="1" x14ac:dyDescent="0.2">
      <c r="A908" s="23" t="s">
        <v>82</v>
      </c>
      <c r="B908" s="153">
        <v>166</v>
      </c>
      <c r="C908" s="40" t="s">
        <v>33</v>
      </c>
      <c r="D908" s="55" t="s">
        <v>23</v>
      </c>
      <c r="E908" s="22" t="s">
        <v>510</v>
      </c>
      <c r="F908" s="22">
        <v>240</v>
      </c>
      <c r="G908" s="25">
        <f>G909</f>
        <v>46420470</v>
      </c>
      <c r="H908" s="25">
        <f>H909</f>
        <v>47729630</v>
      </c>
      <c r="I908" s="25">
        <f>I909</f>
        <v>47932010</v>
      </c>
    </row>
    <row r="909" spans="1:9" ht="20.25" customHeight="1" x14ac:dyDescent="0.2">
      <c r="A909" s="23" t="s">
        <v>228</v>
      </c>
      <c r="B909" s="153">
        <v>166</v>
      </c>
      <c r="C909" s="40" t="s">
        <v>33</v>
      </c>
      <c r="D909" s="55" t="s">
        <v>23</v>
      </c>
      <c r="E909" s="22" t="s">
        <v>510</v>
      </c>
      <c r="F909" s="22">
        <v>244</v>
      </c>
      <c r="G909" s="25">
        <v>46420470</v>
      </c>
      <c r="H909" s="25">
        <v>47729630</v>
      </c>
      <c r="I909" s="25">
        <v>47932010</v>
      </c>
    </row>
    <row r="910" spans="1:9" ht="27.75" customHeight="1" x14ac:dyDescent="0.2">
      <c r="A910" s="23" t="s">
        <v>477</v>
      </c>
      <c r="B910" s="153">
        <v>166</v>
      </c>
      <c r="C910" s="40" t="s">
        <v>33</v>
      </c>
      <c r="D910" s="55" t="s">
        <v>23</v>
      </c>
      <c r="E910" s="22" t="s">
        <v>511</v>
      </c>
      <c r="F910" s="22"/>
      <c r="G910" s="25">
        <f t="shared" ref="G910:G911" si="254">G911</f>
        <v>9750000</v>
      </c>
      <c r="H910" s="25">
        <f t="shared" ref="H910:H911" si="255">H911</f>
        <v>9750000</v>
      </c>
      <c r="I910" s="25">
        <f t="shared" ref="I910:I911" si="256">I911</f>
        <v>11000000</v>
      </c>
    </row>
    <row r="911" spans="1:9" ht="29.25" customHeight="1" x14ac:dyDescent="0.2">
      <c r="A911" s="23" t="s">
        <v>240</v>
      </c>
      <c r="B911" s="153">
        <v>166</v>
      </c>
      <c r="C911" s="40" t="s">
        <v>33</v>
      </c>
      <c r="D911" s="55" t="s">
        <v>23</v>
      </c>
      <c r="E911" s="22" t="s">
        <v>511</v>
      </c>
      <c r="F911" s="22">
        <v>200</v>
      </c>
      <c r="G911" s="25">
        <f t="shared" si="254"/>
        <v>9750000</v>
      </c>
      <c r="H911" s="25">
        <f t="shared" si="255"/>
        <v>9750000</v>
      </c>
      <c r="I911" s="25">
        <f t="shared" si="256"/>
        <v>11000000</v>
      </c>
    </row>
    <row r="912" spans="1:9" ht="27.75" customHeight="1" x14ac:dyDescent="0.2">
      <c r="A912" s="23" t="s">
        <v>82</v>
      </c>
      <c r="B912" s="153">
        <v>166</v>
      </c>
      <c r="C912" s="40" t="s">
        <v>33</v>
      </c>
      <c r="D912" s="55" t="s">
        <v>23</v>
      </c>
      <c r="E912" s="22" t="s">
        <v>511</v>
      </c>
      <c r="F912" s="22">
        <v>240</v>
      </c>
      <c r="G912" s="25">
        <f>G913</f>
        <v>9750000</v>
      </c>
      <c r="H912" s="25">
        <f>H913</f>
        <v>9750000</v>
      </c>
      <c r="I912" s="25">
        <f>I913</f>
        <v>11000000</v>
      </c>
    </row>
    <row r="913" spans="1:9" ht="20.25" customHeight="1" x14ac:dyDescent="0.2">
      <c r="A913" s="23" t="s">
        <v>228</v>
      </c>
      <c r="B913" s="153">
        <v>166</v>
      </c>
      <c r="C913" s="40" t="s">
        <v>33</v>
      </c>
      <c r="D913" s="55" t="s">
        <v>23</v>
      </c>
      <c r="E913" s="22" t="s">
        <v>511</v>
      </c>
      <c r="F913" s="22">
        <v>244</v>
      </c>
      <c r="G913" s="25">
        <v>9750000</v>
      </c>
      <c r="H913" s="25">
        <v>9750000</v>
      </c>
      <c r="I913" s="25">
        <v>11000000</v>
      </c>
    </row>
    <row r="914" spans="1:9" ht="12.75" customHeight="1" x14ac:dyDescent="0.2">
      <c r="A914" s="26" t="s">
        <v>26</v>
      </c>
      <c r="B914" s="152">
        <v>166</v>
      </c>
      <c r="C914" s="32" t="s">
        <v>22</v>
      </c>
      <c r="D914" s="110" t="s">
        <v>279</v>
      </c>
      <c r="E914" s="28"/>
      <c r="F914" s="28"/>
      <c r="G914" s="29">
        <f>G915+G921+G945</f>
        <v>62530141.149999999</v>
      </c>
      <c r="H914" s="29">
        <f>H915+H921+H945</f>
        <v>75071995.719999999</v>
      </c>
      <c r="I914" s="29">
        <f>I915+I921+I945</f>
        <v>5553578.4299999997</v>
      </c>
    </row>
    <row r="915" spans="1:9" ht="12.75" customHeight="1" x14ac:dyDescent="0.2">
      <c r="A915" s="26" t="s">
        <v>54</v>
      </c>
      <c r="B915" s="153">
        <v>166</v>
      </c>
      <c r="C915" s="40" t="s">
        <v>22</v>
      </c>
      <c r="D915" s="55" t="s">
        <v>20</v>
      </c>
      <c r="E915" s="22"/>
      <c r="F915" s="22"/>
      <c r="G915" s="25">
        <f t="shared" ref="G915:I916" si="257">G916</f>
        <v>590000</v>
      </c>
      <c r="H915" s="25">
        <f t="shared" si="257"/>
        <v>590000</v>
      </c>
      <c r="I915" s="25">
        <f t="shared" si="257"/>
        <v>590000</v>
      </c>
    </row>
    <row r="916" spans="1:9" ht="40.5" customHeight="1" x14ac:dyDescent="0.2">
      <c r="A916" s="104" t="s">
        <v>208</v>
      </c>
      <c r="B916" s="153">
        <v>166</v>
      </c>
      <c r="C916" s="40" t="s">
        <v>22</v>
      </c>
      <c r="D916" s="55" t="s">
        <v>20</v>
      </c>
      <c r="E916" s="22" t="s">
        <v>209</v>
      </c>
      <c r="F916" s="22"/>
      <c r="G916" s="25">
        <f t="shared" si="257"/>
        <v>590000</v>
      </c>
      <c r="H916" s="25">
        <f t="shared" si="257"/>
        <v>590000</v>
      </c>
      <c r="I916" s="25">
        <f t="shared" si="257"/>
        <v>590000</v>
      </c>
    </row>
    <row r="917" spans="1:9" ht="26.25" customHeight="1" x14ac:dyDescent="0.2">
      <c r="A917" s="23" t="s">
        <v>490</v>
      </c>
      <c r="B917" s="153">
        <v>166</v>
      </c>
      <c r="C917" s="40" t="s">
        <v>22</v>
      </c>
      <c r="D917" s="55" t="s">
        <v>20</v>
      </c>
      <c r="E917" s="22" t="s">
        <v>383</v>
      </c>
      <c r="F917" s="22"/>
      <c r="G917" s="25">
        <f t="shared" ref="G917:I919" si="258">G918</f>
        <v>590000</v>
      </c>
      <c r="H917" s="25">
        <f t="shared" si="258"/>
        <v>590000</v>
      </c>
      <c r="I917" s="25">
        <f t="shared" si="258"/>
        <v>590000</v>
      </c>
    </row>
    <row r="918" spans="1:9" ht="26.25" customHeight="1" x14ac:dyDescent="0.2">
      <c r="A918" s="23" t="s">
        <v>240</v>
      </c>
      <c r="B918" s="153">
        <v>166</v>
      </c>
      <c r="C918" s="40" t="s">
        <v>22</v>
      </c>
      <c r="D918" s="55" t="s">
        <v>20</v>
      </c>
      <c r="E918" s="22" t="s">
        <v>383</v>
      </c>
      <c r="F918" s="22">
        <v>200</v>
      </c>
      <c r="G918" s="25">
        <f t="shared" si="258"/>
        <v>590000</v>
      </c>
      <c r="H918" s="25">
        <f t="shared" si="258"/>
        <v>590000</v>
      </c>
      <c r="I918" s="25">
        <f t="shared" si="258"/>
        <v>590000</v>
      </c>
    </row>
    <row r="919" spans="1:9" ht="26.25" customHeight="1" x14ac:dyDescent="0.2">
      <c r="A919" s="23" t="s">
        <v>253</v>
      </c>
      <c r="B919" s="153">
        <v>166</v>
      </c>
      <c r="C919" s="40" t="s">
        <v>22</v>
      </c>
      <c r="D919" s="55" t="s">
        <v>20</v>
      </c>
      <c r="E919" s="22" t="s">
        <v>383</v>
      </c>
      <c r="F919" s="22">
        <v>240</v>
      </c>
      <c r="G919" s="25">
        <f t="shared" si="258"/>
        <v>590000</v>
      </c>
      <c r="H919" s="25">
        <f t="shared" si="258"/>
        <v>590000</v>
      </c>
      <c r="I919" s="25">
        <f t="shared" si="258"/>
        <v>590000</v>
      </c>
    </row>
    <row r="920" spans="1:9" ht="26.25" customHeight="1" x14ac:dyDescent="0.2">
      <c r="A920" s="23" t="s">
        <v>228</v>
      </c>
      <c r="B920" s="153">
        <v>166</v>
      </c>
      <c r="C920" s="40" t="s">
        <v>22</v>
      </c>
      <c r="D920" s="55" t="s">
        <v>20</v>
      </c>
      <c r="E920" s="22" t="s">
        <v>383</v>
      </c>
      <c r="F920" s="22">
        <v>244</v>
      </c>
      <c r="G920" s="25">
        <v>590000</v>
      </c>
      <c r="H920" s="25">
        <v>590000</v>
      </c>
      <c r="I920" s="25">
        <v>590000</v>
      </c>
    </row>
    <row r="921" spans="1:9" ht="12.75" customHeight="1" x14ac:dyDescent="0.2">
      <c r="A921" s="26" t="s">
        <v>129</v>
      </c>
      <c r="B921" s="152">
        <v>166</v>
      </c>
      <c r="C921" s="32" t="s">
        <v>22</v>
      </c>
      <c r="D921" s="110" t="s">
        <v>25</v>
      </c>
      <c r="E921" s="28"/>
      <c r="F921" s="28"/>
      <c r="G921" s="29">
        <f>G932+G922</f>
        <v>55599520</v>
      </c>
      <c r="H921" s="29">
        <f>H932+H922</f>
        <v>61021113.399999999</v>
      </c>
      <c r="I921" s="29">
        <f>I932+I922</f>
        <v>1541000</v>
      </c>
    </row>
    <row r="922" spans="1:9" ht="42.75" customHeight="1" x14ac:dyDescent="0.2">
      <c r="A922" s="104" t="s">
        <v>493</v>
      </c>
      <c r="B922" s="153">
        <v>166</v>
      </c>
      <c r="C922" s="40" t="s">
        <v>22</v>
      </c>
      <c r="D922" s="55" t="s">
        <v>25</v>
      </c>
      <c r="E922" s="22" t="s">
        <v>494</v>
      </c>
      <c r="F922" s="22"/>
      <c r="G922" s="25">
        <f>G923+G927</f>
        <v>54058520</v>
      </c>
      <c r="H922" s="25">
        <f>H923+H927</f>
        <v>59480113.399999999</v>
      </c>
      <c r="I922" s="25">
        <f>I923+I927</f>
        <v>0</v>
      </c>
    </row>
    <row r="923" spans="1:9" ht="30.75" customHeight="1" x14ac:dyDescent="0.2">
      <c r="A923" s="23" t="s">
        <v>212</v>
      </c>
      <c r="B923" s="153">
        <v>166</v>
      </c>
      <c r="C923" s="40" t="s">
        <v>22</v>
      </c>
      <c r="D923" s="55" t="s">
        <v>25</v>
      </c>
      <c r="E923" s="22" t="s">
        <v>486</v>
      </c>
      <c r="F923" s="22"/>
      <c r="G923" s="25">
        <f t="shared" ref="G923:G924" si="259">G924</f>
        <v>0</v>
      </c>
      <c r="H923" s="25">
        <f t="shared" ref="H923:H924" si="260">H924</f>
        <v>23.399999999906868</v>
      </c>
      <c r="I923" s="25">
        <f t="shared" ref="I923:I924" si="261">I924</f>
        <v>0</v>
      </c>
    </row>
    <row r="924" spans="1:9" ht="30" customHeight="1" x14ac:dyDescent="0.2">
      <c r="A924" s="23" t="s">
        <v>240</v>
      </c>
      <c r="B924" s="153">
        <v>166</v>
      </c>
      <c r="C924" s="40" t="s">
        <v>22</v>
      </c>
      <c r="D924" s="55" t="s">
        <v>25</v>
      </c>
      <c r="E924" s="22" t="s">
        <v>486</v>
      </c>
      <c r="F924" s="22">
        <v>200</v>
      </c>
      <c r="G924" s="25">
        <f t="shared" si="259"/>
        <v>0</v>
      </c>
      <c r="H924" s="25">
        <f t="shared" si="260"/>
        <v>23.399999999906868</v>
      </c>
      <c r="I924" s="25">
        <f t="shared" si="261"/>
        <v>0</v>
      </c>
    </row>
    <row r="925" spans="1:9" ht="27" customHeight="1" x14ac:dyDescent="0.2">
      <c r="A925" s="23" t="s">
        <v>253</v>
      </c>
      <c r="B925" s="153">
        <v>166</v>
      </c>
      <c r="C925" s="40" t="s">
        <v>22</v>
      </c>
      <c r="D925" s="55" t="s">
        <v>25</v>
      </c>
      <c r="E925" s="22" t="s">
        <v>486</v>
      </c>
      <c r="F925" s="22">
        <v>240</v>
      </c>
      <c r="G925" s="25">
        <f>G926</f>
        <v>0</v>
      </c>
      <c r="H925" s="25">
        <f>H926</f>
        <v>23.399999999906868</v>
      </c>
      <c r="I925" s="25">
        <f>I926</f>
        <v>0</v>
      </c>
    </row>
    <row r="926" spans="1:9" ht="29.25" customHeight="1" x14ac:dyDescent="0.2">
      <c r="A926" s="23" t="s">
        <v>405</v>
      </c>
      <c r="B926" s="153">
        <v>166</v>
      </c>
      <c r="C926" s="40" t="s">
        <v>22</v>
      </c>
      <c r="D926" s="55" t="s">
        <v>25</v>
      </c>
      <c r="E926" s="22" t="s">
        <v>486</v>
      </c>
      <c r="F926" s="22">
        <v>243</v>
      </c>
      <c r="G926" s="25">
        <v>0</v>
      </c>
      <c r="H926" s="25">
        <v>23.399999999906868</v>
      </c>
      <c r="I926" s="25"/>
    </row>
    <row r="927" spans="1:9" ht="29.25" customHeight="1" x14ac:dyDescent="0.2">
      <c r="A927" s="104" t="s">
        <v>533</v>
      </c>
      <c r="B927" s="153">
        <v>166</v>
      </c>
      <c r="C927" s="40" t="s">
        <v>22</v>
      </c>
      <c r="D927" s="55" t="s">
        <v>25</v>
      </c>
      <c r="E927" s="22" t="s">
        <v>531</v>
      </c>
      <c r="F927" s="22"/>
      <c r="G927" s="25">
        <f t="shared" ref="G927:G929" si="262">G928</f>
        <v>54058520</v>
      </c>
      <c r="H927" s="25">
        <f t="shared" ref="H927:H929" si="263">H928</f>
        <v>59480090</v>
      </c>
      <c r="I927" s="25">
        <f t="shared" ref="I927:I929" si="264">I928</f>
        <v>0</v>
      </c>
    </row>
    <row r="928" spans="1:9" ht="29.25" customHeight="1" x14ac:dyDescent="0.2">
      <c r="A928" s="23" t="s">
        <v>532</v>
      </c>
      <c r="B928" s="153">
        <v>166</v>
      </c>
      <c r="C928" s="40" t="s">
        <v>22</v>
      </c>
      <c r="D928" s="55" t="s">
        <v>25</v>
      </c>
      <c r="E928" s="22" t="s">
        <v>530</v>
      </c>
      <c r="F928" s="22"/>
      <c r="G928" s="25">
        <f t="shared" si="262"/>
        <v>54058520</v>
      </c>
      <c r="H928" s="25">
        <f t="shared" si="263"/>
        <v>59480090</v>
      </c>
      <c r="I928" s="25">
        <f t="shared" si="264"/>
        <v>0</v>
      </c>
    </row>
    <row r="929" spans="1:9" ht="29.25" customHeight="1" x14ac:dyDescent="0.2">
      <c r="A929" s="23" t="s">
        <v>240</v>
      </c>
      <c r="B929" s="153">
        <v>166</v>
      </c>
      <c r="C929" s="40" t="s">
        <v>22</v>
      </c>
      <c r="D929" s="55" t="s">
        <v>25</v>
      </c>
      <c r="E929" s="22" t="s">
        <v>530</v>
      </c>
      <c r="F929" s="22">
        <v>200</v>
      </c>
      <c r="G929" s="25">
        <f t="shared" si="262"/>
        <v>54058520</v>
      </c>
      <c r="H929" s="25">
        <f t="shared" si="263"/>
        <v>59480090</v>
      </c>
      <c r="I929" s="25">
        <f t="shared" si="264"/>
        <v>0</v>
      </c>
    </row>
    <row r="930" spans="1:9" ht="29.25" customHeight="1" x14ac:dyDescent="0.2">
      <c r="A930" s="23" t="s">
        <v>253</v>
      </c>
      <c r="B930" s="153">
        <v>166</v>
      </c>
      <c r="C930" s="40" t="s">
        <v>22</v>
      </c>
      <c r="D930" s="55" t="s">
        <v>25</v>
      </c>
      <c r="E930" s="22" t="s">
        <v>530</v>
      </c>
      <c r="F930" s="22">
        <v>240</v>
      </c>
      <c r="G930" s="25">
        <f>G931</f>
        <v>54058520</v>
      </c>
      <c r="H930" s="25">
        <f>H931</f>
        <v>59480090</v>
      </c>
      <c r="I930" s="25">
        <f>I931</f>
        <v>0</v>
      </c>
    </row>
    <row r="931" spans="1:9" ht="29.25" customHeight="1" x14ac:dyDescent="0.2">
      <c r="A931" s="23" t="s">
        <v>405</v>
      </c>
      <c r="B931" s="153">
        <v>166</v>
      </c>
      <c r="C931" s="40" t="s">
        <v>22</v>
      </c>
      <c r="D931" s="55" t="s">
        <v>25</v>
      </c>
      <c r="E931" s="22" t="s">
        <v>530</v>
      </c>
      <c r="F931" s="22">
        <v>243</v>
      </c>
      <c r="G931" s="25">
        <v>54058520</v>
      </c>
      <c r="H931" s="25">
        <v>59480090</v>
      </c>
      <c r="I931" s="25"/>
    </row>
    <row r="932" spans="1:9" ht="27.75" customHeight="1" x14ac:dyDescent="0.2">
      <c r="A932" s="104" t="s">
        <v>208</v>
      </c>
      <c r="B932" s="153">
        <v>166</v>
      </c>
      <c r="C932" s="40" t="s">
        <v>22</v>
      </c>
      <c r="D932" s="55" t="s">
        <v>25</v>
      </c>
      <c r="E932" s="22" t="s">
        <v>209</v>
      </c>
      <c r="F932" s="22"/>
      <c r="G932" s="25">
        <f>G933+G937+G941</f>
        <v>1541000</v>
      </c>
      <c r="H932" s="25">
        <f t="shared" ref="H932" si="265">H933+H937+H941</f>
        <v>1541000</v>
      </c>
      <c r="I932" s="25">
        <f t="shared" ref="I932" si="266">I933+I937+I941</f>
        <v>1541000</v>
      </c>
    </row>
    <row r="933" spans="1:9" ht="54" hidden="1" customHeight="1" x14ac:dyDescent="0.2">
      <c r="A933" s="65" t="s">
        <v>432</v>
      </c>
      <c r="B933" s="153">
        <v>166</v>
      </c>
      <c r="C933" s="40" t="s">
        <v>22</v>
      </c>
      <c r="D933" s="40" t="s">
        <v>25</v>
      </c>
      <c r="E933" s="217" t="s">
        <v>431</v>
      </c>
      <c r="F933" s="39"/>
      <c r="G933" s="25">
        <f>G934</f>
        <v>0</v>
      </c>
      <c r="H933" s="25">
        <f>H934</f>
        <v>0</v>
      </c>
      <c r="I933" s="25">
        <f>I934</f>
        <v>0</v>
      </c>
    </row>
    <row r="934" spans="1:9" ht="27" hidden="1" customHeight="1" x14ac:dyDescent="0.2">
      <c r="A934" s="45" t="s">
        <v>104</v>
      </c>
      <c r="B934" s="153">
        <v>166</v>
      </c>
      <c r="C934" s="40" t="s">
        <v>22</v>
      </c>
      <c r="D934" s="40" t="s">
        <v>25</v>
      </c>
      <c r="E934" s="217" t="s">
        <v>431</v>
      </c>
      <c r="F934" s="40" t="s">
        <v>103</v>
      </c>
      <c r="G934" s="25">
        <f t="shared" ref="G934:I935" si="267">G935</f>
        <v>0</v>
      </c>
      <c r="H934" s="25">
        <f t="shared" si="267"/>
        <v>0</v>
      </c>
      <c r="I934" s="25">
        <f t="shared" si="267"/>
        <v>0</v>
      </c>
    </row>
    <row r="935" spans="1:9" ht="63.75" hidden="1" customHeight="1" x14ac:dyDescent="0.2">
      <c r="A935" s="45" t="s">
        <v>184</v>
      </c>
      <c r="B935" s="153">
        <v>166</v>
      </c>
      <c r="C935" s="40" t="s">
        <v>22</v>
      </c>
      <c r="D935" s="40" t="s">
        <v>25</v>
      </c>
      <c r="E935" s="217" t="s">
        <v>431</v>
      </c>
      <c r="F935" s="40" t="s">
        <v>107</v>
      </c>
      <c r="G935" s="25">
        <f>G936</f>
        <v>0</v>
      </c>
      <c r="H935" s="25">
        <f t="shared" si="267"/>
        <v>0</v>
      </c>
      <c r="I935" s="25">
        <f t="shared" si="267"/>
        <v>0</v>
      </c>
    </row>
    <row r="936" spans="1:9" s="10" customFormat="1" ht="59.25" hidden="1" customHeight="1" x14ac:dyDescent="0.2">
      <c r="A936" s="65" t="s">
        <v>206</v>
      </c>
      <c r="B936" s="153">
        <v>166</v>
      </c>
      <c r="C936" s="40" t="s">
        <v>22</v>
      </c>
      <c r="D936" s="40" t="s">
        <v>25</v>
      </c>
      <c r="E936" s="217" t="s">
        <v>431</v>
      </c>
      <c r="F936" s="56" t="s">
        <v>205</v>
      </c>
      <c r="G936" s="25"/>
      <c r="H936" s="25"/>
      <c r="I936" s="25"/>
    </row>
    <row r="937" spans="1:9" ht="38.25" customHeight="1" x14ac:dyDescent="0.2">
      <c r="A937" s="23" t="s">
        <v>496</v>
      </c>
      <c r="B937" s="153">
        <v>166</v>
      </c>
      <c r="C937" s="40" t="s">
        <v>22</v>
      </c>
      <c r="D937" s="55" t="s">
        <v>25</v>
      </c>
      <c r="E937" s="22" t="s">
        <v>450</v>
      </c>
      <c r="F937" s="22"/>
      <c r="G937" s="25">
        <f t="shared" ref="G937:I939" si="268">G938</f>
        <v>1247880</v>
      </c>
      <c r="H937" s="25">
        <f t="shared" si="268"/>
        <v>1247880</v>
      </c>
      <c r="I937" s="25">
        <f t="shared" si="268"/>
        <v>1247880</v>
      </c>
    </row>
    <row r="938" spans="1:9" ht="12.75" customHeight="1" x14ac:dyDescent="0.2">
      <c r="A938" s="23" t="s">
        <v>104</v>
      </c>
      <c r="B938" s="153">
        <v>166</v>
      </c>
      <c r="C938" s="40" t="s">
        <v>22</v>
      </c>
      <c r="D938" s="55" t="s">
        <v>25</v>
      </c>
      <c r="E938" s="22" t="s">
        <v>450</v>
      </c>
      <c r="F938" s="22">
        <v>800</v>
      </c>
      <c r="G938" s="25">
        <f t="shared" si="268"/>
        <v>1247880</v>
      </c>
      <c r="H938" s="25">
        <f t="shared" si="268"/>
        <v>1247880</v>
      </c>
      <c r="I938" s="25">
        <f t="shared" si="268"/>
        <v>1247880</v>
      </c>
    </row>
    <row r="939" spans="1:9" ht="38.25" customHeight="1" x14ac:dyDescent="0.2">
      <c r="A939" s="23" t="s">
        <v>184</v>
      </c>
      <c r="B939" s="153">
        <v>166</v>
      </c>
      <c r="C939" s="40" t="s">
        <v>22</v>
      </c>
      <c r="D939" s="55" t="s">
        <v>25</v>
      </c>
      <c r="E939" s="22" t="s">
        <v>450</v>
      </c>
      <c r="F939" s="22">
        <v>810</v>
      </c>
      <c r="G939" s="25">
        <f t="shared" si="268"/>
        <v>1247880</v>
      </c>
      <c r="H939" s="25">
        <f t="shared" si="268"/>
        <v>1247880</v>
      </c>
      <c r="I939" s="25">
        <f t="shared" si="268"/>
        <v>1247880</v>
      </c>
    </row>
    <row r="940" spans="1:9" ht="55.5" customHeight="1" x14ac:dyDescent="0.2">
      <c r="A940" s="23" t="s">
        <v>206</v>
      </c>
      <c r="B940" s="153">
        <v>166</v>
      </c>
      <c r="C940" s="40" t="s">
        <v>22</v>
      </c>
      <c r="D940" s="55" t="s">
        <v>25</v>
      </c>
      <c r="E940" s="22" t="s">
        <v>450</v>
      </c>
      <c r="F940" s="22">
        <v>811</v>
      </c>
      <c r="G940" s="25">
        <v>1247880</v>
      </c>
      <c r="H940" s="25">
        <v>1247880</v>
      </c>
      <c r="I940" s="25">
        <v>1247880</v>
      </c>
    </row>
    <row r="941" spans="1:9" ht="44.25" customHeight="1" x14ac:dyDescent="0.2">
      <c r="A941" s="23" t="s">
        <v>497</v>
      </c>
      <c r="B941" s="153">
        <v>166</v>
      </c>
      <c r="C941" s="40" t="s">
        <v>22</v>
      </c>
      <c r="D941" s="55" t="s">
        <v>25</v>
      </c>
      <c r="E941" s="22" t="s">
        <v>451</v>
      </c>
      <c r="F941" s="22"/>
      <c r="G941" s="25">
        <f t="shared" ref="G941:I943" si="269">G942</f>
        <v>293120</v>
      </c>
      <c r="H941" s="25">
        <f t="shared" si="269"/>
        <v>293120</v>
      </c>
      <c r="I941" s="25">
        <f t="shared" si="269"/>
        <v>293120</v>
      </c>
    </row>
    <row r="942" spans="1:9" ht="12.75" customHeight="1" x14ac:dyDescent="0.2">
      <c r="A942" s="23" t="s">
        <v>104</v>
      </c>
      <c r="B942" s="153">
        <v>166</v>
      </c>
      <c r="C942" s="40" t="s">
        <v>22</v>
      </c>
      <c r="D942" s="55" t="s">
        <v>25</v>
      </c>
      <c r="E942" s="22" t="s">
        <v>451</v>
      </c>
      <c r="F942" s="22">
        <v>800</v>
      </c>
      <c r="G942" s="25">
        <f t="shared" si="269"/>
        <v>293120</v>
      </c>
      <c r="H942" s="25">
        <f t="shared" si="269"/>
        <v>293120</v>
      </c>
      <c r="I942" s="25">
        <f t="shared" si="269"/>
        <v>293120</v>
      </c>
    </row>
    <row r="943" spans="1:9" ht="38.25" customHeight="1" x14ac:dyDescent="0.2">
      <c r="A943" s="23" t="s">
        <v>184</v>
      </c>
      <c r="B943" s="153">
        <v>166</v>
      </c>
      <c r="C943" s="40" t="s">
        <v>22</v>
      </c>
      <c r="D943" s="55" t="s">
        <v>25</v>
      </c>
      <c r="E943" s="22" t="s">
        <v>451</v>
      </c>
      <c r="F943" s="22">
        <v>810</v>
      </c>
      <c r="G943" s="25">
        <f t="shared" si="269"/>
        <v>293120</v>
      </c>
      <c r="H943" s="25">
        <f t="shared" si="269"/>
        <v>293120</v>
      </c>
      <c r="I943" s="25">
        <f t="shared" si="269"/>
        <v>293120</v>
      </c>
    </row>
    <row r="944" spans="1:9" ht="51" customHeight="1" x14ac:dyDescent="0.2">
      <c r="A944" s="23" t="s">
        <v>206</v>
      </c>
      <c r="B944" s="153">
        <v>166</v>
      </c>
      <c r="C944" s="40" t="s">
        <v>22</v>
      </c>
      <c r="D944" s="55" t="s">
        <v>25</v>
      </c>
      <c r="E944" s="22" t="s">
        <v>451</v>
      </c>
      <c r="F944" s="22">
        <v>811</v>
      </c>
      <c r="G944" s="25">
        <v>293120</v>
      </c>
      <c r="H944" s="25">
        <v>293120</v>
      </c>
      <c r="I944" s="25">
        <v>293120</v>
      </c>
    </row>
    <row r="945" spans="1:9" ht="12.75" customHeight="1" x14ac:dyDescent="0.2">
      <c r="A945" s="26" t="s">
        <v>215</v>
      </c>
      <c r="B945" s="152">
        <v>166</v>
      </c>
      <c r="C945" s="32" t="s">
        <v>22</v>
      </c>
      <c r="D945" s="110" t="s">
        <v>27</v>
      </c>
      <c r="E945" s="22"/>
      <c r="F945" s="28"/>
      <c r="G945" s="29">
        <f>G946+G956</f>
        <v>6340621.1500000004</v>
      </c>
      <c r="H945" s="29">
        <f>H946+H956</f>
        <v>13460882.32</v>
      </c>
      <c r="I945" s="29">
        <f>I946+I956</f>
        <v>3422578.43</v>
      </c>
    </row>
    <row r="946" spans="1:9" ht="25.5" customHeight="1" x14ac:dyDescent="0.2">
      <c r="A946" s="104" t="s">
        <v>328</v>
      </c>
      <c r="B946" s="153">
        <v>166</v>
      </c>
      <c r="C946" s="40" t="s">
        <v>22</v>
      </c>
      <c r="D946" s="55" t="s">
        <v>27</v>
      </c>
      <c r="E946" s="22" t="s">
        <v>327</v>
      </c>
      <c r="F946" s="22"/>
      <c r="G946" s="25">
        <f>G947+G951</f>
        <v>2058626.15</v>
      </c>
      <c r="H946" s="25">
        <f>H947+H951</f>
        <v>13460882.32</v>
      </c>
      <c r="I946" s="25">
        <f>I947+I951</f>
        <v>3422578.43</v>
      </c>
    </row>
    <row r="947" spans="1:9" ht="26.25" customHeight="1" x14ac:dyDescent="0.2">
      <c r="A947" s="23" t="s">
        <v>335</v>
      </c>
      <c r="B947" s="153">
        <v>166</v>
      </c>
      <c r="C947" s="40" t="s">
        <v>22</v>
      </c>
      <c r="D947" s="55" t="s">
        <v>27</v>
      </c>
      <c r="E947" s="22" t="s">
        <v>371</v>
      </c>
      <c r="F947" s="22"/>
      <c r="G947" s="25">
        <f t="shared" ref="G947:I949" si="270">G948</f>
        <v>1058626.1499999999</v>
      </c>
      <c r="H947" s="25">
        <f t="shared" si="270"/>
        <v>12500000</v>
      </c>
      <c r="I947" s="25">
        <f t="shared" si="270"/>
        <v>2500000</v>
      </c>
    </row>
    <row r="948" spans="1:9" ht="25.5" customHeight="1" x14ac:dyDescent="0.2">
      <c r="A948" s="23" t="s">
        <v>240</v>
      </c>
      <c r="B948" s="153">
        <v>166</v>
      </c>
      <c r="C948" s="40" t="s">
        <v>22</v>
      </c>
      <c r="D948" s="55" t="s">
        <v>27</v>
      </c>
      <c r="E948" s="22" t="s">
        <v>371</v>
      </c>
      <c r="F948" s="22">
        <v>200</v>
      </c>
      <c r="G948" s="25">
        <f t="shared" si="270"/>
        <v>1058626.1499999999</v>
      </c>
      <c r="H948" s="25">
        <f t="shared" si="270"/>
        <v>12500000</v>
      </c>
      <c r="I948" s="25">
        <f t="shared" si="270"/>
        <v>2500000</v>
      </c>
    </row>
    <row r="949" spans="1:9" ht="25.5" customHeight="1" x14ac:dyDescent="0.2">
      <c r="A949" s="23" t="s">
        <v>253</v>
      </c>
      <c r="B949" s="153">
        <v>166</v>
      </c>
      <c r="C949" s="40" t="s">
        <v>22</v>
      </c>
      <c r="D949" s="55" t="s">
        <v>27</v>
      </c>
      <c r="E949" s="22" t="s">
        <v>371</v>
      </c>
      <c r="F949" s="22">
        <v>240</v>
      </c>
      <c r="G949" s="25">
        <f t="shared" si="270"/>
        <v>1058626.1499999999</v>
      </c>
      <c r="H949" s="25">
        <f t="shared" si="270"/>
        <v>12500000</v>
      </c>
      <c r="I949" s="25">
        <f t="shared" si="270"/>
        <v>2500000</v>
      </c>
    </row>
    <row r="950" spans="1:9" ht="21.75" customHeight="1" x14ac:dyDescent="0.2">
      <c r="A950" s="23" t="s">
        <v>228</v>
      </c>
      <c r="B950" s="153">
        <v>166</v>
      </c>
      <c r="C950" s="40" t="s">
        <v>22</v>
      </c>
      <c r="D950" s="55" t="s">
        <v>27</v>
      </c>
      <c r="E950" s="22" t="s">
        <v>371</v>
      </c>
      <c r="F950" s="22">
        <v>244</v>
      </c>
      <c r="G950" s="25">
        <f>858626.15+200000</f>
        <v>1058626.1499999999</v>
      </c>
      <c r="H950" s="25">
        <f>2500000+10000000</f>
        <v>12500000</v>
      </c>
      <c r="I950" s="25">
        <v>2500000</v>
      </c>
    </row>
    <row r="951" spans="1:9" ht="24.75" customHeight="1" x14ac:dyDescent="0.2">
      <c r="A951" s="23" t="s">
        <v>522</v>
      </c>
      <c r="B951" s="153">
        <v>166</v>
      </c>
      <c r="C951" s="40" t="s">
        <v>22</v>
      </c>
      <c r="D951" s="55" t="s">
        <v>27</v>
      </c>
      <c r="E951" s="22" t="s">
        <v>520</v>
      </c>
      <c r="F951" s="22"/>
      <c r="G951" s="25">
        <f t="shared" ref="G951:G953" si="271">G952</f>
        <v>1000000</v>
      </c>
      <c r="H951" s="25">
        <f t="shared" ref="H951:H953" si="272">H952</f>
        <v>960882.32</v>
      </c>
      <c r="I951" s="25">
        <f t="shared" ref="I951:I953" si="273">I952</f>
        <v>922578.43</v>
      </c>
    </row>
    <row r="952" spans="1:9" ht="28.5" customHeight="1" x14ac:dyDescent="0.2">
      <c r="A952" s="23" t="s">
        <v>549</v>
      </c>
      <c r="B952" s="153">
        <v>166</v>
      </c>
      <c r="C952" s="40" t="s">
        <v>22</v>
      </c>
      <c r="D952" s="55" t="s">
        <v>27</v>
      </c>
      <c r="E952" s="22" t="s">
        <v>521</v>
      </c>
      <c r="F952" s="22"/>
      <c r="G952" s="25">
        <f t="shared" si="271"/>
        <v>1000000</v>
      </c>
      <c r="H952" s="25">
        <f t="shared" si="272"/>
        <v>960882.32</v>
      </c>
      <c r="I952" s="25">
        <f t="shared" si="273"/>
        <v>922578.43</v>
      </c>
    </row>
    <row r="953" spans="1:9" ht="24" customHeight="1" x14ac:dyDescent="0.2">
      <c r="A953" s="23" t="s">
        <v>240</v>
      </c>
      <c r="B953" s="153">
        <v>166</v>
      </c>
      <c r="C953" s="40" t="s">
        <v>22</v>
      </c>
      <c r="D953" s="55" t="s">
        <v>27</v>
      </c>
      <c r="E953" s="22" t="s">
        <v>521</v>
      </c>
      <c r="F953" s="22">
        <v>200</v>
      </c>
      <c r="G953" s="25">
        <f t="shared" si="271"/>
        <v>1000000</v>
      </c>
      <c r="H953" s="25">
        <f t="shared" si="272"/>
        <v>960882.32</v>
      </c>
      <c r="I953" s="25">
        <f t="shared" si="273"/>
        <v>922578.43</v>
      </c>
    </row>
    <row r="954" spans="1:9" ht="28.5" customHeight="1" x14ac:dyDescent="0.2">
      <c r="A954" s="23" t="s">
        <v>253</v>
      </c>
      <c r="B954" s="153">
        <v>166</v>
      </c>
      <c r="C954" s="40" t="s">
        <v>22</v>
      </c>
      <c r="D954" s="55" t="s">
        <v>27</v>
      </c>
      <c r="E954" s="22" t="s">
        <v>521</v>
      </c>
      <c r="F954" s="22">
        <v>240</v>
      </c>
      <c r="G954" s="25">
        <f>G955</f>
        <v>1000000</v>
      </c>
      <c r="H954" s="25">
        <f>H955</f>
        <v>960882.32</v>
      </c>
      <c r="I954" s="25">
        <f>I955</f>
        <v>922578.43</v>
      </c>
    </row>
    <row r="955" spans="1:9" ht="17.25" customHeight="1" x14ac:dyDescent="0.2">
      <c r="A955" s="23" t="s">
        <v>228</v>
      </c>
      <c r="B955" s="153">
        <v>166</v>
      </c>
      <c r="C955" s="40" t="s">
        <v>22</v>
      </c>
      <c r="D955" s="55" t="s">
        <v>27</v>
      </c>
      <c r="E955" s="22" t="s">
        <v>521</v>
      </c>
      <c r="F955" s="22">
        <v>244</v>
      </c>
      <c r="G955" s="25">
        <v>1000000</v>
      </c>
      <c r="H955" s="25">
        <v>960882.32</v>
      </c>
      <c r="I955" s="25">
        <v>922578.43</v>
      </c>
    </row>
    <row r="956" spans="1:9" ht="31.5" customHeight="1" x14ac:dyDescent="0.2">
      <c r="A956" s="23" t="s">
        <v>525</v>
      </c>
      <c r="B956" s="153">
        <v>166</v>
      </c>
      <c r="C956" s="40" t="s">
        <v>22</v>
      </c>
      <c r="D956" s="55" t="s">
        <v>27</v>
      </c>
      <c r="E956" s="22" t="s">
        <v>523</v>
      </c>
      <c r="F956" s="22"/>
      <c r="G956" s="25">
        <f>G957+G961+G965</f>
        <v>4281995</v>
      </c>
      <c r="H956" s="25">
        <f>H957+H961+H965</f>
        <v>0</v>
      </c>
      <c r="I956" s="25">
        <f>I957+I961+I965</f>
        <v>0</v>
      </c>
    </row>
    <row r="957" spans="1:9" ht="27" customHeight="1" x14ac:dyDescent="0.2">
      <c r="A957" s="23" t="s">
        <v>553</v>
      </c>
      <c r="B957" s="153">
        <v>166</v>
      </c>
      <c r="C957" s="40" t="s">
        <v>22</v>
      </c>
      <c r="D957" s="55" t="s">
        <v>27</v>
      </c>
      <c r="E957" s="22" t="s">
        <v>551</v>
      </c>
      <c r="F957" s="22"/>
      <c r="G957" s="25">
        <f t="shared" ref="G957:G958" si="274">G958</f>
        <v>214099.75</v>
      </c>
      <c r="H957" s="25">
        <f t="shared" ref="H957:H958" si="275">H958</f>
        <v>0</v>
      </c>
      <c r="I957" s="25">
        <f t="shared" ref="I957:I958" si="276">I958</f>
        <v>0</v>
      </c>
    </row>
    <row r="958" spans="1:9" ht="24.75" customHeight="1" x14ac:dyDescent="0.2">
      <c r="A958" s="23" t="s">
        <v>240</v>
      </c>
      <c r="B958" s="153">
        <v>166</v>
      </c>
      <c r="C958" s="40" t="s">
        <v>22</v>
      </c>
      <c r="D958" s="55" t="s">
        <v>27</v>
      </c>
      <c r="E958" s="22" t="s">
        <v>551</v>
      </c>
      <c r="F958" s="22">
        <v>200</v>
      </c>
      <c r="G958" s="25">
        <f t="shared" si="274"/>
        <v>214099.75</v>
      </c>
      <c r="H958" s="25">
        <f t="shared" si="275"/>
        <v>0</v>
      </c>
      <c r="I958" s="25">
        <f t="shared" si="276"/>
        <v>0</v>
      </c>
    </row>
    <row r="959" spans="1:9" ht="27" customHeight="1" x14ac:dyDescent="0.2">
      <c r="A959" s="23" t="s">
        <v>253</v>
      </c>
      <c r="B959" s="153">
        <v>166</v>
      </c>
      <c r="C959" s="40" t="s">
        <v>22</v>
      </c>
      <c r="D959" s="55" t="s">
        <v>27</v>
      </c>
      <c r="E959" s="22" t="s">
        <v>551</v>
      </c>
      <c r="F959" s="22">
        <v>240</v>
      </c>
      <c r="G959" s="25">
        <f>G960</f>
        <v>214099.75</v>
      </c>
      <c r="H959" s="25">
        <f>H960</f>
        <v>0</v>
      </c>
      <c r="I959" s="25">
        <f>I960</f>
        <v>0</v>
      </c>
    </row>
    <row r="960" spans="1:9" ht="17.25" customHeight="1" x14ac:dyDescent="0.2">
      <c r="A960" s="23" t="s">
        <v>228</v>
      </c>
      <c r="B960" s="153">
        <v>166</v>
      </c>
      <c r="C960" s="40" t="s">
        <v>22</v>
      </c>
      <c r="D960" s="55" t="s">
        <v>27</v>
      </c>
      <c r="E960" s="22" t="s">
        <v>551</v>
      </c>
      <c r="F960" s="22">
        <v>244</v>
      </c>
      <c r="G960" s="25">
        <v>214099.75</v>
      </c>
      <c r="H960" s="25"/>
      <c r="I960" s="25"/>
    </row>
    <row r="961" spans="1:9" ht="24" customHeight="1" x14ac:dyDescent="0.2">
      <c r="A961" s="23" t="s">
        <v>525</v>
      </c>
      <c r="B961" s="153">
        <v>166</v>
      </c>
      <c r="C961" s="40" t="s">
        <v>22</v>
      </c>
      <c r="D961" s="55" t="s">
        <v>27</v>
      </c>
      <c r="E961" s="22" t="s">
        <v>524</v>
      </c>
      <c r="F961" s="22"/>
      <c r="G961" s="25">
        <f t="shared" ref="G961:G962" si="277">G962</f>
        <v>3853795.5</v>
      </c>
      <c r="H961" s="25">
        <f t="shared" ref="H961:H962" si="278">H962</f>
        <v>0</v>
      </c>
      <c r="I961" s="25">
        <f t="shared" ref="I961:I962" si="279">I962</f>
        <v>0</v>
      </c>
    </row>
    <row r="962" spans="1:9" ht="25.5" customHeight="1" x14ac:dyDescent="0.2">
      <c r="A962" s="23" t="s">
        <v>240</v>
      </c>
      <c r="B962" s="153">
        <v>166</v>
      </c>
      <c r="C962" s="40" t="s">
        <v>22</v>
      </c>
      <c r="D962" s="55" t="s">
        <v>27</v>
      </c>
      <c r="E962" s="22" t="s">
        <v>524</v>
      </c>
      <c r="F962" s="22">
        <v>200</v>
      </c>
      <c r="G962" s="25">
        <f t="shared" si="277"/>
        <v>3853795.5</v>
      </c>
      <c r="H962" s="25">
        <f t="shared" si="278"/>
        <v>0</v>
      </c>
      <c r="I962" s="25">
        <f t="shared" si="279"/>
        <v>0</v>
      </c>
    </row>
    <row r="963" spans="1:9" ht="26.25" customHeight="1" x14ac:dyDescent="0.2">
      <c r="A963" s="23" t="s">
        <v>253</v>
      </c>
      <c r="B963" s="153">
        <v>166</v>
      </c>
      <c r="C963" s="40" t="s">
        <v>22</v>
      </c>
      <c r="D963" s="55" t="s">
        <v>27</v>
      </c>
      <c r="E963" s="22" t="s">
        <v>524</v>
      </c>
      <c r="F963" s="22">
        <v>240</v>
      </c>
      <c r="G963" s="25">
        <f>G964</f>
        <v>3853795.5</v>
      </c>
      <c r="H963" s="25">
        <f>H964</f>
        <v>0</v>
      </c>
      <c r="I963" s="25">
        <f>I964</f>
        <v>0</v>
      </c>
    </row>
    <row r="964" spans="1:9" ht="17.25" customHeight="1" x14ac:dyDescent="0.2">
      <c r="A964" s="23" t="s">
        <v>228</v>
      </c>
      <c r="B964" s="153">
        <v>166</v>
      </c>
      <c r="C964" s="40" t="s">
        <v>22</v>
      </c>
      <c r="D964" s="55" t="s">
        <v>27</v>
      </c>
      <c r="E964" s="22" t="s">
        <v>524</v>
      </c>
      <c r="F964" s="22">
        <v>244</v>
      </c>
      <c r="G964" s="25">
        <v>3853795.5</v>
      </c>
      <c r="H964" s="25"/>
      <c r="I964" s="25"/>
    </row>
    <row r="965" spans="1:9" ht="38.25" customHeight="1" x14ac:dyDescent="0.2">
      <c r="A965" s="23" t="s">
        <v>552</v>
      </c>
      <c r="B965" s="153">
        <v>166</v>
      </c>
      <c r="C965" s="40" t="s">
        <v>22</v>
      </c>
      <c r="D965" s="55" t="s">
        <v>27</v>
      </c>
      <c r="E965" s="22" t="s">
        <v>550</v>
      </c>
      <c r="F965" s="22"/>
      <c r="G965" s="25">
        <f t="shared" ref="G965:G966" si="280">G966</f>
        <v>214099.75</v>
      </c>
      <c r="H965" s="25">
        <f t="shared" ref="H965:H966" si="281">H966</f>
        <v>0</v>
      </c>
      <c r="I965" s="25">
        <f t="shared" ref="I965:I966" si="282">I966</f>
        <v>0</v>
      </c>
    </row>
    <row r="966" spans="1:9" ht="24" customHeight="1" x14ac:dyDescent="0.2">
      <c r="A966" s="23" t="s">
        <v>240</v>
      </c>
      <c r="B966" s="153">
        <v>166</v>
      </c>
      <c r="C966" s="40" t="s">
        <v>22</v>
      </c>
      <c r="D966" s="55" t="s">
        <v>27</v>
      </c>
      <c r="E966" s="22" t="s">
        <v>550</v>
      </c>
      <c r="F966" s="22">
        <v>200</v>
      </c>
      <c r="G966" s="25">
        <f t="shared" si="280"/>
        <v>214099.75</v>
      </c>
      <c r="H966" s="25">
        <f t="shared" si="281"/>
        <v>0</v>
      </c>
      <c r="I966" s="25">
        <f t="shared" si="282"/>
        <v>0</v>
      </c>
    </row>
    <row r="967" spans="1:9" ht="25.5" customHeight="1" x14ac:dyDescent="0.2">
      <c r="A967" s="23" t="s">
        <v>253</v>
      </c>
      <c r="B967" s="153">
        <v>166</v>
      </c>
      <c r="C967" s="40" t="s">
        <v>22</v>
      </c>
      <c r="D967" s="55" t="s">
        <v>27</v>
      </c>
      <c r="E967" s="22" t="s">
        <v>550</v>
      </c>
      <c r="F967" s="22">
        <v>240</v>
      </c>
      <c r="G967" s="25">
        <f>G968</f>
        <v>214099.75</v>
      </c>
      <c r="H967" s="25">
        <f>H968</f>
        <v>0</v>
      </c>
      <c r="I967" s="25">
        <f>I968</f>
        <v>0</v>
      </c>
    </row>
    <row r="968" spans="1:9" ht="17.25" customHeight="1" x14ac:dyDescent="0.2">
      <c r="A968" s="23" t="s">
        <v>228</v>
      </c>
      <c r="B968" s="153">
        <v>166</v>
      </c>
      <c r="C968" s="40" t="s">
        <v>22</v>
      </c>
      <c r="D968" s="55" t="s">
        <v>27</v>
      </c>
      <c r="E968" s="22" t="s">
        <v>550</v>
      </c>
      <c r="F968" s="22">
        <v>244</v>
      </c>
      <c r="G968" s="25">
        <v>214099.75</v>
      </c>
      <c r="H968" s="25"/>
      <c r="I968" s="25"/>
    </row>
    <row r="969" spans="1:9" s="10" customFormat="1" ht="18" customHeight="1" x14ac:dyDescent="0.2">
      <c r="A969" s="26" t="s">
        <v>117</v>
      </c>
      <c r="B969" s="152">
        <v>166</v>
      </c>
      <c r="C969" s="32" t="s">
        <v>21</v>
      </c>
      <c r="D969" s="110"/>
      <c r="E969" s="28"/>
      <c r="F969" s="28"/>
      <c r="G969" s="29">
        <f t="shared" ref="G969:G974" si="283">G970</f>
        <v>2396525.25</v>
      </c>
      <c r="H969" s="29">
        <f t="shared" ref="H969:H974" si="284">H970</f>
        <v>409480</v>
      </c>
      <c r="I969" s="29">
        <f t="shared" ref="I969:I974" si="285">I970</f>
        <v>409480</v>
      </c>
    </row>
    <row r="970" spans="1:9" s="10" customFormat="1" ht="27.75" customHeight="1" x14ac:dyDescent="0.2">
      <c r="A970" s="26" t="s">
        <v>118</v>
      </c>
      <c r="B970" s="152">
        <v>166</v>
      </c>
      <c r="C970" s="32" t="s">
        <v>21</v>
      </c>
      <c r="D970" s="110" t="s">
        <v>27</v>
      </c>
      <c r="E970" s="28"/>
      <c r="F970" s="28"/>
      <c r="G970" s="29">
        <f t="shared" si="283"/>
        <v>2396525.25</v>
      </c>
      <c r="H970" s="29">
        <f t="shared" si="284"/>
        <v>409480</v>
      </c>
      <c r="I970" s="29">
        <f t="shared" si="285"/>
        <v>409480</v>
      </c>
    </row>
    <row r="971" spans="1:9" ht="39" customHeight="1" x14ac:dyDescent="0.2">
      <c r="A971" s="104" t="s">
        <v>297</v>
      </c>
      <c r="B971" s="153">
        <v>166</v>
      </c>
      <c r="C971" s="40" t="s">
        <v>21</v>
      </c>
      <c r="D971" s="55" t="s">
        <v>27</v>
      </c>
      <c r="E971" s="22" t="s">
        <v>138</v>
      </c>
      <c r="F971" s="22"/>
      <c r="G971" s="25">
        <f t="shared" si="283"/>
        <v>2396525.25</v>
      </c>
      <c r="H971" s="25">
        <f t="shared" si="284"/>
        <v>409480</v>
      </c>
      <c r="I971" s="25">
        <f t="shared" si="285"/>
        <v>409480</v>
      </c>
    </row>
    <row r="972" spans="1:9" ht="35.25" customHeight="1" x14ac:dyDescent="0.2">
      <c r="A972" s="23" t="s">
        <v>140</v>
      </c>
      <c r="B972" s="153">
        <v>166</v>
      </c>
      <c r="C972" s="40" t="s">
        <v>21</v>
      </c>
      <c r="D972" s="55" t="s">
        <v>27</v>
      </c>
      <c r="E972" s="22" t="s">
        <v>286</v>
      </c>
      <c r="F972" s="22"/>
      <c r="G972" s="25">
        <f t="shared" si="283"/>
        <v>2396525.25</v>
      </c>
      <c r="H972" s="25">
        <f t="shared" si="284"/>
        <v>409480</v>
      </c>
      <c r="I972" s="25">
        <f t="shared" si="285"/>
        <v>409480</v>
      </c>
    </row>
    <row r="973" spans="1:9" ht="27.75" customHeight="1" x14ac:dyDescent="0.2">
      <c r="A973" s="23" t="s">
        <v>240</v>
      </c>
      <c r="B973" s="153">
        <v>166</v>
      </c>
      <c r="C973" s="40" t="s">
        <v>21</v>
      </c>
      <c r="D973" s="55" t="s">
        <v>27</v>
      </c>
      <c r="E973" s="22" t="s">
        <v>286</v>
      </c>
      <c r="F973" s="22">
        <v>200</v>
      </c>
      <c r="G973" s="25">
        <f t="shared" si="283"/>
        <v>2396525.25</v>
      </c>
      <c r="H973" s="25">
        <f t="shared" si="284"/>
        <v>409480</v>
      </c>
      <c r="I973" s="25">
        <f t="shared" si="285"/>
        <v>409480</v>
      </c>
    </row>
    <row r="974" spans="1:9" ht="26.25" customHeight="1" x14ac:dyDescent="0.2">
      <c r="A974" s="23" t="s">
        <v>253</v>
      </c>
      <c r="B974" s="153">
        <v>166</v>
      </c>
      <c r="C974" s="40" t="s">
        <v>21</v>
      </c>
      <c r="D974" s="55" t="s">
        <v>27</v>
      </c>
      <c r="E974" s="22" t="s">
        <v>286</v>
      </c>
      <c r="F974" s="22">
        <v>240</v>
      </c>
      <c r="G974" s="25">
        <f t="shared" si="283"/>
        <v>2396525.25</v>
      </c>
      <c r="H974" s="25">
        <f t="shared" si="284"/>
        <v>409480</v>
      </c>
      <c r="I974" s="25">
        <f t="shared" si="285"/>
        <v>409480</v>
      </c>
    </row>
    <row r="975" spans="1:9" ht="18" customHeight="1" x14ac:dyDescent="0.2">
      <c r="A975" s="23" t="s">
        <v>228</v>
      </c>
      <c r="B975" s="153">
        <v>166</v>
      </c>
      <c r="C975" s="40" t="s">
        <v>21</v>
      </c>
      <c r="D975" s="55" t="s">
        <v>27</v>
      </c>
      <c r="E975" s="22" t="s">
        <v>286</v>
      </c>
      <c r="F975" s="22">
        <v>244</v>
      </c>
      <c r="G975" s="25">
        <v>2396525.25</v>
      </c>
      <c r="H975" s="25">
        <v>409480</v>
      </c>
      <c r="I975" s="25">
        <v>409480</v>
      </c>
    </row>
    <row r="976" spans="1:9" s="10" customFormat="1" ht="23.25" customHeight="1" x14ac:dyDescent="0.2">
      <c r="A976" s="31" t="s">
        <v>28</v>
      </c>
      <c r="B976" s="152">
        <v>166</v>
      </c>
      <c r="C976" s="32" t="s">
        <v>31</v>
      </c>
      <c r="D976" s="33" t="s">
        <v>279</v>
      </c>
      <c r="E976" s="34"/>
      <c r="F976" s="28"/>
      <c r="G976" s="35">
        <f t="shared" ref="G976:G978" si="286">G977</f>
        <v>107030101.12</v>
      </c>
      <c r="H976" s="35">
        <f t="shared" ref="H976:I978" si="287">H977</f>
        <v>0</v>
      </c>
      <c r="I976" s="35">
        <f t="shared" si="287"/>
        <v>0</v>
      </c>
    </row>
    <row r="977" spans="1:9" s="10" customFormat="1" ht="27.75" customHeight="1" x14ac:dyDescent="0.2">
      <c r="A977" s="36" t="s">
        <v>30</v>
      </c>
      <c r="B977" s="152">
        <v>166</v>
      </c>
      <c r="C977" s="32" t="s">
        <v>31</v>
      </c>
      <c r="D977" s="32" t="s">
        <v>25</v>
      </c>
      <c r="E977" s="28"/>
      <c r="F977" s="28"/>
      <c r="G977" s="37">
        <f t="shared" si="286"/>
        <v>107030101.12</v>
      </c>
      <c r="H977" s="37">
        <f t="shared" si="287"/>
        <v>0</v>
      </c>
      <c r="I977" s="37">
        <f t="shared" si="287"/>
        <v>0</v>
      </c>
    </row>
    <row r="978" spans="1:9" ht="30" customHeight="1" x14ac:dyDescent="0.2">
      <c r="A978" s="38" t="s">
        <v>298</v>
      </c>
      <c r="B978" s="153">
        <v>166</v>
      </c>
      <c r="C978" s="40" t="s">
        <v>31</v>
      </c>
      <c r="D978" s="40" t="s">
        <v>25</v>
      </c>
      <c r="E978" s="217" t="s">
        <v>131</v>
      </c>
      <c r="F978" s="39"/>
      <c r="G978" s="25">
        <f t="shared" si="286"/>
        <v>107030101.12</v>
      </c>
      <c r="H978" s="25">
        <f t="shared" si="287"/>
        <v>0</v>
      </c>
      <c r="I978" s="25">
        <f t="shared" si="287"/>
        <v>0</v>
      </c>
    </row>
    <row r="979" spans="1:9" ht="22.5" customHeight="1" x14ac:dyDescent="0.2">
      <c r="A979" s="45" t="s">
        <v>123</v>
      </c>
      <c r="B979" s="153">
        <v>166</v>
      </c>
      <c r="C979" s="40" t="s">
        <v>31</v>
      </c>
      <c r="D979" s="40" t="s">
        <v>25</v>
      </c>
      <c r="E979" s="148" t="s">
        <v>134</v>
      </c>
      <c r="F979" s="74"/>
      <c r="G979" s="25">
        <f>G980+G984</f>
        <v>107030101.12</v>
      </c>
      <c r="H979" s="25">
        <f>H980+H984</f>
        <v>0</v>
      </c>
      <c r="I979" s="25">
        <f>I980+I984</f>
        <v>0</v>
      </c>
    </row>
    <row r="980" spans="1:9" ht="25.5" customHeight="1" x14ac:dyDescent="0.2">
      <c r="A980" s="65" t="s">
        <v>86</v>
      </c>
      <c r="B980" s="153">
        <v>166</v>
      </c>
      <c r="C980" s="40" t="s">
        <v>31</v>
      </c>
      <c r="D980" s="40" t="s">
        <v>25</v>
      </c>
      <c r="E980" s="148" t="s">
        <v>282</v>
      </c>
      <c r="F980" s="74"/>
      <c r="G980" s="25">
        <f t="shared" ref="G980:I982" si="288">G981</f>
        <v>2011000</v>
      </c>
      <c r="H980" s="25">
        <f t="shared" si="288"/>
        <v>0</v>
      </c>
      <c r="I980" s="25">
        <f t="shared" si="288"/>
        <v>0</v>
      </c>
    </row>
    <row r="981" spans="1:9" ht="34.5" customHeight="1" x14ac:dyDescent="0.2">
      <c r="A981" s="65" t="s">
        <v>240</v>
      </c>
      <c r="B981" s="153">
        <v>166</v>
      </c>
      <c r="C981" s="40" t="s">
        <v>31</v>
      </c>
      <c r="D981" s="40" t="s">
        <v>25</v>
      </c>
      <c r="E981" s="148" t="s">
        <v>282</v>
      </c>
      <c r="F981" s="74">
        <v>200</v>
      </c>
      <c r="G981" s="25">
        <f t="shared" si="288"/>
        <v>2011000</v>
      </c>
      <c r="H981" s="25">
        <f t="shared" si="288"/>
        <v>0</v>
      </c>
      <c r="I981" s="25">
        <f t="shared" si="288"/>
        <v>0</v>
      </c>
    </row>
    <row r="982" spans="1:9" ht="36.75" customHeight="1" x14ac:dyDescent="0.2">
      <c r="A982" s="65" t="s">
        <v>82</v>
      </c>
      <c r="B982" s="153">
        <v>166</v>
      </c>
      <c r="C982" s="40" t="s">
        <v>31</v>
      </c>
      <c r="D982" s="40" t="s">
        <v>25</v>
      </c>
      <c r="E982" s="148" t="s">
        <v>282</v>
      </c>
      <c r="F982" s="74">
        <v>240</v>
      </c>
      <c r="G982" s="25">
        <f t="shared" si="288"/>
        <v>2011000</v>
      </c>
      <c r="H982" s="25">
        <f t="shared" si="288"/>
        <v>0</v>
      </c>
      <c r="I982" s="25">
        <f t="shared" si="288"/>
        <v>0</v>
      </c>
    </row>
    <row r="983" spans="1:9" ht="38.25" customHeight="1" x14ac:dyDescent="0.2">
      <c r="A983" s="23" t="s">
        <v>405</v>
      </c>
      <c r="B983" s="153">
        <v>166</v>
      </c>
      <c r="C983" s="40" t="s">
        <v>31</v>
      </c>
      <c r="D983" s="40" t="s">
        <v>25</v>
      </c>
      <c r="E983" s="148" t="s">
        <v>282</v>
      </c>
      <c r="F983" s="74">
        <v>243</v>
      </c>
      <c r="G983" s="25">
        <v>2011000</v>
      </c>
      <c r="H983" s="25">
        <v>0</v>
      </c>
      <c r="I983" s="25">
        <v>0</v>
      </c>
    </row>
    <row r="984" spans="1:9" ht="33" customHeight="1" x14ac:dyDescent="0.2">
      <c r="A984" s="23" t="s">
        <v>504</v>
      </c>
      <c r="B984" s="153">
        <v>166</v>
      </c>
      <c r="C984" s="40" t="s">
        <v>31</v>
      </c>
      <c r="D984" s="40" t="s">
        <v>25</v>
      </c>
      <c r="E984" s="60" t="s">
        <v>505</v>
      </c>
      <c r="F984" s="74"/>
      <c r="G984" s="25">
        <f t="shared" ref="G984:G986" si="289">G985</f>
        <v>105019101.12</v>
      </c>
      <c r="H984" s="25">
        <f t="shared" ref="H984:H986" si="290">H985</f>
        <v>0</v>
      </c>
      <c r="I984" s="25">
        <f t="shared" ref="I984:I986" si="291">I985</f>
        <v>0</v>
      </c>
    </row>
    <row r="985" spans="1:9" ht="31.5" customHeight="1" x14ac:dyDescent="0.2">
      <c r="A985" s="23" t="s">
        <v>509</v>
      </c>
      <c r="B985" s="153">
        <v>166</v>
      </c>
      <c r="C985" s="40" t="s">
        <v>31</v>
      </c>
      <c r="D985" s="40" t="s">
        <v>25</v>
      </c>
      <c r="E985" s="60" t="s">
        <v>506</v>
      </c>
      <c r="F985" s="74"/>
      <c r="G985" s="25">
        <f t="shared" si="289"/>
        <v>105019101.12</v>
      </c>
      <c r="H985" s="25">
        <f t="shared" si="290"/>
        <v>0</v>
      </c>
      <c r="I985" s="25">
        <f t="shared" si="291"/>
        <v>0</v>
      </c>
    </row>
    <row r="986" spans="1:9" ht="33" customHeight="1" x14ac:dyDescent="0.2">
      <c r="A986" s="23" t="s">
        <v>240</v>
      </c>
      <c r="B986" s="153">
        <v>166</v>
      </c>
      <c r="C986" s="40" t="s">
        <v>31</v>
      </c>
      <c r="D986" s="40" t="s">
        <v>25</v>
      </c>
      <c r="E986" s="60" t="s">
        <v>506</v>
      </c>
      <c r="F986" s="74">
        <v>200</v>
      </c>
      <c r="G986" s="25">
        <f t="shared" si="289"/>
        <v>105019101.12</v>
      </c>
      <c r="H986" s="25">
        <f t="shared" si="290"/>
        <v>0</v>
      </c>
      <c r="I986" s="25">
        <f t="shared" si="291"/>
        <v>0</v>
      </c>
    </row>
    <row r="987" spans="1:9" ht="28.5" customHeight="1" x14ac:dyDescent="0.2">
      <c r="A987" s="23" t="s">
        <v>82</v>
      </c>
      <c r="B987" s="153">
        <v>166</v>
      </c>
      <c r="C987" s="40" t="s">
        <v>31</v>
      </c>
      <c r="D987" s="40" t="s">
        <v>25</v>
      </c>
      <c r="E987" s="60" t="s">
        <v>506</v>
      </c>
      <c r="F987" s="74">
        <v>240</v>
      </c>
      <c r="G987" s="25">
        <f>G988</f>
        <v>105019101.12</v>
      </c>
      <c r="H987" s="25">
        <f>H988</f>
        <v>0</v>
      </c>
      <c r="I987" s="25">
        <f>I988</f>
        <v>0</v>
      </c>
    </row>
    <row r="988" spans="1:9" ht="27" customHeight="1" x14ac:dyDescent="0.2">
      <c r="A988" s="23" t="s">
        <v>507</v>
      </c>
      <c r="B988" s="153">
        <v>166</v>
      </c>
      <c r="C988" s="40" t="s">
        <v>31</v>
      </c>
      <c r="D988" s="40" t="s">
        <v>25</v>
      </c>
      <c r="E988" s="60" t="s">
        <v>506</v>
      </c>
      <c r="F988" s="74">
        <v>243</v>
      </c>
      <c r="G988" s="25">
        <v>105019101.12</v>
      </c>
      <c r="H988" s="25"/>
      <c r="I988" s="25"/>
    </row>
    <row r="989" spans="1:9" ht="12.75" customHeight="1" x14ac:dyDescent="0.2">
      <c r="A989" s="26" t="s">
        <v>508</v>
      </c>
      <c r="B989" s="153"/>
      <c r="C989" s="40"/>
      <c r="D989" s="55"/>
      <c r="E989" s="22"/>
      <c r="F989" s="22"/>
      <c r="G989" s="25"/>
      <c r="H989" s="25"/>
      <c r="I989" s="25"/>
    </row>
    <row r="990" spans="1:9" ht="38.25" customHeight="1" x14ac:dyDescent="0.2">
      <c r="A990" s="26" t="s">
        <v>357</v>
      </c>
      <c r="B990" s="164">
        <v>328</v>
      </c>
      <c r="C990" s="28"/>
      <c r="D990" s="93"/>
      <c r="E990" s="28"/>
      <c r="F990" s="28"/>
      <c r="G990" s="29">
        <f t="shared" ref="G990:I992" si="292">SUM(G991)</f>
        <v>5801523.5600000005</v>
      </c>
      <c r="H990" s="29">
        <f t="shared" si="292"/>
        <v>5826997.6500000004</v>
      </c>
      <c r="I990" s="29">
        <f t="shared" si="292"/>
        <v>5878687.2200000007</v>
      </c>
    </row>
    <row r="991" spans="1:9" ht="12.75" customHeight="1" x14ac:dyDescent="0.2">
      <c r="A991" s="36" t="s">
        <v>43</v>
      </c>
      <c r="B991" s="165">
        <v>328</v>
      </c>
      <c r="C991" s="165" t="s">
        <v>20</v>
      </c>
      <c r="D991" s="114"/>
      <c r="E991" s="76"/>
      <c r="F991" s="76"/>
      <c r="G991" s="73">
        <f t="shared" si="292"/>
        <v>5801523.5600000005</v>
      </c>
      <c r="H991" s="73">
        <f t="shared" si="292"/>
        <v>5826997.6500000004</v>
      </c>
      <c r="I991" s="73">
        <f t="shared" si="292"/>
        <v>5878687.2200000007</v>
      </c>
    </row>
    <row r="992" spans="1:9" ht="38.25" customHeight="1" x14ac:dyDescent="0.2">
      <c r="A992" s="26" t="s">
        <v>57</v>
      </c>
      <c r="B992" s="165">
        <v>328</v>
      </c>
      <c r="C992" s="83" t="s">
        <v>20</v>
      </c>
      <c r="D992" s="40" t="s">
        <v>27</v>
      </c>
      <c r="E992" s="83"/>
      <c r="F992" s="56"/>
      <c r="G992" s="73">
        <f t="shared" si="292"/>
        <v>5801523.5600000005</v>
      </c>
      <c r="H992" s="73">
        <f t="shared" si="292"/>
        <v>5826997.6500000004</v>
      </c>
      <c r="I992" s="73">
        <f t="shared" si="292"/>
        <v>5878687.2200000007</v>
      </c>
    </row>
    <row r="993" spans="1:9" s="10" customFormat="1" ht="25.5" customHeight="1" x14ac:dyDescent="0.2">
      <c r="A993" s="77" t="s">
        <v>2</v>
      </c>
      <c r="B993" s="165">
        <v>328</v>
      </c>
      <c r="C993" s="83" t="s">
        <v>20</v>
      </c>
      <c r="D993" s="40" t="s">
        <v>27</v>
      </c>
      <c r="E993" s="56" t="s">
        <v>176</v>
      </c>
      <c r="F993" s="76"/>
      <c r="G993" s="73">
        <f>G994+G1000</f>
        <v>5801523.5600000005</v>
      </c>
      <c r="H993" s="73">
        <f>H994+H1000</f>
        <v>5826997.6500000004</v>
      </c>
      <c r="I993" s="73">
        <f>I994+I1000</f>
        <v>5878687.2200000007</v>
      </c>
    </row>
    <row r="994" spans="1:9" ht="25.5" customHeight="1" x14ac:dyDescent="0.2">
      <c r="A994" s="45" t="s">
        <v>55</v>
      </c>
      <c r="B994" s="165">
        <v>328</v>
      </c>
      <c r="C994" s="83" t="s">
        <v>20</v>
      </c>
      <c r="D994" s="40" t="s">
        <v>27</v>
      </c>
      <c r="E994" s="56" t="s">
        <v>177</v>
      </c>
      <c r="F994" s="56"/>
      <c r="G994" s="73">
        <f>G995</f>
        <v>2547408.88</v>
      </c>
      <c r="H994" s="73">
        <f>H995</f>
        <v>2572882.9700000002</v>
      </c>
      <c r="I994" s="73">
        <f>I995</f>
        <v>2598611.7999999998</v>
      </c>
    </row>
    <row r="995" spans="1:9" ht="25.5" customHeight="1" x14ac:dyDescent="0.2">
      <c r="A995" s="65" t="s">
        <v>88</v>
      </c>
      <c r="B995" s="165">
        <v>328</v>
      </c>
      <c r="C995" s="83" t="s">
        <v>20</v>
      </c>
      <c r="D995" s="40" t="s">
        <v>27</v>
      </c>
      <c r="E995" s="40" t="s">
        <v>178</v>
      </c>
      <c r="F995" s="56"/>
      <c r="G995" s="25">
        <f>G997</f>
        <v>2547408.88</v>
      </c>
      <c r="H995" s="25">
        <f>H997</f>
        <v>2572882.9700000002</v>
      </c>
      <c r="I995" s="25">
        <f>I997</f>
        <v>2598611.7999999998</v>
      </c>
    </row>
    <row r="996" spans="1:9" ht="51" customHeight="1" x14ac:dyDescent="0.2">
      <c r="A996" s="23" t="s">
        <v>243</v>
      </c>
      <c r="B996" s="165">
        <v>328</v>
      </c>
      <c r="C996" s="83" t="s">
        <v>20</v>
      </c>
      <c r="D996" s="40" t="s">
        <v>27</v>
      </c>
      <c r="E996" s="40" t="s">
        <v>178</v>
      </c>
      <c r="F996" s="39">
        <v>100</v>
      </c>
      <c r="G996" s="25">
        <f>G997</f>
        <v>2547408.88</v>
      </c>
      <c r="H996" s="25">
        <f>H997</f>
        <v>2572882.9700000002</v>
      </c>
      <c r="I996" s="25">
        <f>I997</f>
        <v>2598611.7999999998</v>
      </c>
    </row>
    <row r="997" spans="1:9" ht="25.5" customHeight="1" x14ac:dyDescent="0.2">
      <c r="A997" s="65" t="s">
        <v>83</v>
      </c>
      <c r="B997" s="165">
        <v>328</v>
      </c>
      <c r="C997" s="83" t="s">
        <v>20</v>
      </c>
      <c r="D997" s="40" t="s">
        <v>27</v>
      </c>
      <c r="E997" s="40" t="s">
        <v>178</v>
      </c>
      <c r="F997" s="39">
        <v>120</v>
      </c>
      <c r="G997" s="25">
        <f>G998+G999</f>
        <v>2547408.88</v>
      </c>
      <c r="H997" s="25">
        <f>H998+H999</f>
        <v>2572882.9700000002</v>
      </c>
      <c r="I997" s="25">
        <f>I998+I999</f>
        <v>2598611.7999999998</v>
      </c>
    </row>
    <row r="998" spans="1:9" ht="25.5" customHeight="1" x14ac:dyDescent="0.2">
      <c r="A998" s="65" t="s">
        <v>185</v>
      </c>
      <c r="B998" s="165">
        <v>328</v>
      </c>
      <c r="C998" s="83" t="s">
        <v>20</v>
      </c>
      <c r="D998" s="40" t="s">
        <v>27</v>
      </c>
      <c r="E998" s="40" t="s">
        <v>178</v>
      </c>
      <c r="F998" s="39">
        <v>121</v>
      </c>
      <c r="G998" s="25">
        <v>1956535.24</v>
      </c>
      <c r="H998" s="25">
        <v>1976100.59</v>
      </c>
      <c r="I998" s="25">
        <v>1995861.6</v>
      </c>
    </row>
    <row r="999" spans="1:9" ht="38.25" customHeight="1" x14ac:dyDescent="0.2">
      <c r="A999" s="65" t="s">
        <v>146</v>
      </c>
      <c r="B999" s="165">
        <v>328</v>
      </c>
      <c r="C999" s="83" t="s">
        <v>20</v>
      </c>
      <c r="D999" s="40" t="s">
        <v>27</v>
      </c>
      <c r="E999" s="40" t="s">
        <v>178</v>
      </c>
      <c r="F999" s="39">
        <v>129</v>
      </c>
      <c r="G999" s="25">
        <v>590873.64</v>
      </c>
      <c r="H999" s="25">
        <v>596782.38</v>
      </c>
      <c r="I999" s="25">
        <v>602750.19999999995</v>
      </c>
    </row>
    <row r="1000" spans="1:9" ht="25.5" customHeight="1" x14ac:dyDescent="0.2">
      <c r="A1000" s="45" t="s">
        <v>3</v>
      </c>
      <c r="B1000" s="165">
        <v>328</v>
      </c>
      <c r="C1000" s="83" t="s">
        <v>20</v>
      </c>
      <c r="D1000" s="40" t="s">
        <v>27</v>
      </c>
      <c r="E1000" s="40" t="s">
        <v>179</v>
      </c>
      <c r="F1000" s="40"/>
      <c r="G1000" s="44">
        <f>G1001</f>
        <v>3254114.68</v>
      </c>
      <c r="H1000" s="44">
        <f>H1001</f>
        <v>3254114.68</v>
      </c>
      <c r="I1000" s="44">
        <f>I1001</f>
        <v>3280075.4200000004</v>
      </c>
    </row>
    <row r="1001" spans="1:9" ht="25.5" customHeight="1" x14ac:dyDescent="0.2">
      <c r="A1001" s="65" t="s">
        <v>88</v>
      </c>
      <c r="B1001" s="165">
        <v>328</v>
      </c>
      <c r="C1001" s="83" t="s">
        <v>20</v>
      </c>
      <c r="D1001" s="40" t="s">
        <v>27</v>
      </c>
      <c r="E1001" s="40" t="s">
        <v>180</v>
      </c>
      <c r="F1001" s="56"/>
      <c r="G1001" s="25">
        <f>G1003+G1009</f>
        <v>3254114.68</v>
      </c>
      <c r="H1001" s="25">
        <f t="shared" ref="H1001" si="293">H1003+H1009</f>
        <v>3254114.68</v>
      </c>
      <c r="I1001" s="25">
        <f t="shared" ref="I1001" si="294">I1003+I1009</f>
        <v>3280075.4200000004</v>
      </c>
    </row>
    <row r="1002" spans="1:9" ht="51" customHeight="1" x14ac:dyDescent="0.2">
      <c r="A1002" s="23" t="s">
        <v>243</v>
      </c>
      <c r="B1002" s="165">
        <v>328</v>
      </c>
      <c r="C1002" s="83" t="s">
        <v>20</v>
      </c>
      <c r="D1002" s="40" t="s">
        <v>27</v>
      </c>
      <c r="E1002" s="40" t="s">
        <v>180</v>
      </c>
      <c r="F1002" s="39">
        <v>100</v>
      </c>
      <c r="G1002" s="25">
        <f>G1003</f>
        <v>2796914</v>
      </c>
      <c r="H1002" s="25">
        <f>H1003</f>
        <v>2796914</v>
      </c>
      <c r="I1002" s="25">
        <f>I1003</f>
        <v>2822874.74</v>
      </c>
    </row>
    <row r="1003" spans="1:9" ht="25.5" customHeight="1" x14ac:dyDescent="0.2">
      <c r="A1003" s="65" t="s">
        <v>83</v>
      </c>
      <c r="B1003" s="165">
        <v>328</v>
      </c>
      <c r="C1003" s="83" t="s">
        <v>20</v>
      </c>
      <c r="D1003" s="40" t="s">
        <v>27</v>
      </c>
      <c r="E1003" s="40" t="s">
        <v>180</v>
      </c>
      <c r="F1003" s="39">
        <v>120</v>
      </c>
      <c r="G1003" s="25">
        <f>G1004+G1005+G1007+G1006</f>
        <v>2796914</v>
      </c>
      <c r="H1003" s="25">
        <f>H1004+H1005+H1007+H1006</f>
        <v>2796914</v>
      </c>
      <c r="I1003" s="25">
        <f>I1004+I1005+I1007+I1006</f>
        <v>2822874.74</v>
      </c>
    </row>
    <row r="1004" spans="1:9" ht="25.5" customHeight="1" x14ac:dyDescent="0.2">
      <c r="A1004" s="65" t="s">
        <v>147</v>
      </c>
      <c r="B1004" s="165">
        <v>328</v>
      </c>
      <c r="C1004" s="83" t="s">
        <v>20</v>
      </c>
      <c r="D1004" s="40" t="s">
        <v>27</v>
      </c>
      <c r="E1004" s="40" t="s">
        <v>180</v>
      </c>
      <c r="F1004" s="39">
        <v>121</v>
      </c>
      <c r="G1004" s="25">
        <v>1993912.44</v>
      </c>
      <c r="H1004" s="25">
        <v>1993912.44</v>
      </c>
      <c r="I1004" s="25">
        <v>2013851.56</v>
      </c>
    </row>
    <row r="1005" spans="1:9" ht="25.5" customHeight="1" x14ac:dyDescent="0.2">
      <c r="A1005" s="65" t="s">
        <v>105</v>
      </c>
      <c r="B1005" s="165">
        <v>328</v>
      </c>
      <c r="C1005" s="83" t="s">
        <v>20</v>
      </c>
      <c r="D1005" s="40" t="s">
        <v>27</v>
      </c>
      <c r="E1005" s="40" t="s">
        <v>180</v>
      </c>
      <c r="F1005" s="39">
        <v>122</v>
      </c>
      <c r="G1005" s="25">
        <v>100840</v>
      </c>
      <c r="H1005" s="25">
        <v>100840</v>
      </c>
      <c r="I1005" s="25">
        <v>100840</v>
      </c>
    </row>
    <row r="1006" spans="1:9" ht="51" customHeight="1" x14ac:dyDescent="0.2">
      <c r="A1006" s="45" t="s">
        <v>222</v>
      </c>
      <c r="B1006" s="165">
        <v>328</v>
      </c>
      <c r="C1006" s="83" t="s">
        <v>20</v>
      </c>
      <c r="D1006" s="40" t="s">
        <v>27</v>
      </c>
      <c r="E1006" s="40" t="s">
        <v>180</v>
      </c>
      <c r="F1006" s="39">
        <v>123</v>
      </c>
      <c r="G1006" s="25">
        <v>100000</v>
      </c>
      <c r="H1006" s="25">
        <v>100000</v>
      </c>
      <c r="I1006" s="25">
        <v>100000</v>
      </c>
    </row>
    <row r="1007" spans="1:9" ht="38.25" customHeight="1" x14ac:dyDescent="0.2">
      <c r="A1007" s="65" t="s">
        <v>146</v>
      </c>
      <c r="B1007" s="165">
        <v>328</v>
      </c>
      <c r="C1007" s="83" t="s">
        <v>20</v>
      </c>
      <c r="D1007" s="40" t="s">
        <v>27</v>
      </c>
      <c r="E1007" s="40" t="s">
        <v>180</v>
      </c>
      <c r="F1007" s="39">
        <v>129</v>
      </c>
      <c r="G1007" s="25">
        <v>602161.56000000006</v>
      </c>
      <c r="H1007" s="25">
        <v>602161.56000000006</v>
      </c>
      <c r="I1007" s="25">
        <v>608183.18000000005</v>
      </c>
    </row>
    <row r="1008" spans="1:9" ht="25.5" customHeight="1" x14ac:dyDescent="0.2">
      <c r="A1008" s="65" t="s">
        <v>240</v>
      </c>
      <c r="B1008" s="165">
        <v>328</v>
      </c>
      <c r="C1008" s="83" t="s">
        <v>20</v>
      </c>
      <c r="D1008" s="40" t="s">
        <v>27</v>
      </c>
      <c r="E1008" s="40" t="s">
        <v>180</v>
      </c>
      <c r="F1008" s="39">
        <v>200</v>
      </c>
      <c r="G1008" s="25">
        <f t="shared" ref="G1008:I1009" si="295">G1009</f>
        <v>457200.68</v>
      </c>
      <c r="H1008" s="25">
        <f t="shared" si="295"/>
        <v>457200.68</v>
      </c>
      <c r="I1008" s="25">
        <f t="shared" si="295"/>
        <v>457200.68</v>
      </c>
    </row>
    <row r="1009" spans="1:9" ht="25.5" customHeight="1" x14ac:dyDescent="0.2">
      <c r="A1009" s="65" t="s">
        <v>82</v>
      </c>
      <c r="B1009" s="165">
        <v>328</v>
      </c>
      <c r="C1009" s="83" t="s">
        <v>20</v>
      </c>
      <c r="D1009" s="40" t="s">
        <v>27</v>
      </c>
      <c r="E1009" s="40" t="s">
        <v>180</v>
      </c>
      <c r="F1009" s="39">
        <v>240</v>
      </c>
      <c r="G1009" s="25">
        <f t="shared" si="295"/>
        <v>457200.68</v>
      </c>
      <c r="H1009" s="25">
        <f t="shared" si="295"/>
        <v>457200.68</v>
      </c>
      <c r="I1009" s="25">
        <f t="shared" si="295"/>
        <v>457200.68</v>
      </c>
    </row>
    <row r="1010" spans="1:9" ht="12.75" customHeight="1" x14ac:dyDescent="0.2">
      <c r="A1010" s="65" t="s">
        <v>227</v>
      </c>
      <c r="B1010" s="165">
        <v>328</v>
      </c>
      <c r="C1010" s="83" t="s">
        <v>20</v>
      </c>
      <c r="D1010" s="40" t="s">
        <v>27</v>
      </c>
      <c r="E1010" s="40" t="s">
        <v>180</v>
      </c>
      <c r="F1010" s="39">
        <v>244</v>
      </c>
      <c r="G1010" s="25">
        <v>457200.68</v>
      </c>
      <c r="H1010" s="25">
        <v>457200.68</v>
      </c>
      <c r="I1010" s="25">
        <v>457200.68</v>
      </c>
    </row>
    <row r="1011" spans="1:9" ht="12.75" customHeight="1" x14ac:dyDescent="0.2">
      <c r="A1011" s="65"/>
      <c r="B1011" s="165"/>
      <c r="C1011" s="83"/>
      <c r="D1011" s="40"/>
      <c r="E1011" s="83"/>
      <c r="F1011" s="39"/>
      <c r="G1011" s="73"/>
      <c r="H1011" s="73"/>
      <c r="I1011" s="73"/>
    </row>
    <row r="1012" spans="1:9" ht="38.25" customHeight="1" x14ac:dyDescent="0.2">
      <c r="A1012" s="26" t="s">
        <v>358</v>
      </c>
      <c r="B1012" s="164"/>
      <c r="C1012" s="28"/>
      <c r="D1012" s="93"/>
      <c r="E1012" s="28"/>
      <c r="F1012" s="28"/>
      <c r="G1012" s="29">
        <f>G1013+G1034</f>
        <v>2125555.27</v>
      </c>
      <c r="H1012" s="29">
        <f>H1013+H1034</f>
        <v>2153879.27</v>
      </c>
      <c r="I1012" s="29">
        <f>I1013+I1034</f>
        <v>2206896.0099999998</v>
      </c>
    </row>
    <row r="1013" spans="1:9" ht="12.75" customHeight="1" x14ac:dyDescent="0.2">
      <c r="A1013" s="36" t="s">
        <v>43</v>
      </c>
      <c r="B1013" s="165">
        <v>329</v>
      </c>
      <c r="C1013" s="165" t="s">
        <v>20</v>
      </c>
      <c r="D1013" s="114"/>
      <c r="E1013" s="76"/>
      <c r="F1013" s="76"/>
      <c r="G1013" s="73">
        <f t="shared" ref="G1013:I1014" si="296">SUM(G1014)</f>
        <v>2122555.27</v>
      </c>
      <c r="H1013" s="73">
        <f t="shared" si="296"/>
        <v>2143079.27</v>
      </c>
      <c r="I1013" s="73">
        <f t="shared" si="296"/>
        <v>2203896.0099999998</v>
      </c>
    </row>
    <row r="1014" spans="1:9" ht="38.25" customHeight="1" x14ac:dyDescent="0.2">
      <c r="A1014" s="26" t="s">
        <v>58</v>
      </c>
      <c r="B1014" s="165">
        <v>329</v>
      </c>
      <c r="C1014" s="83" t="s">
        <v>20</v>
      </c>
      <c r="D1014" s="40" t="s">
        <v>21</v>
      </c>
      <c r="E1014" s="83"/>
      <c r="F1014" s="56"/>
      <c r="G1014" s="73">
        <f t="shared" si="296"/>
        <v>2122555.27</v>
      </c>
      <c r="H1014" s="73">
        <f t="shared" si="296"/>
        <v>2143079.27</v>
      </c>
      <c r="I1014" s="73">
        <f t="shared" si="296"/>
        <v>2203896.0099999998</v>
      </c>
    </row>
    <row r="1015" spans="1:9" s="10" customFormat="1" ht="12.75" customHeight="1" x14ac:dyDescent="0.2">
      <c r="A1015" s="38" t="s">
        <v>4</v>
      </c>
      <c r="B1015" s="165">
        <v>329</v>
      </c>
      <c r="C1015" s="83" t="s">
        <v>20</v>
      </c>
      <c r="D1015" s="40" t="s">
        <v>21</v>
      </c>
      <c r="E1015" s="56" t="s">
        <v>181</v>
      </c>
      <c r="F1015" s="56"/>
      <c r="G1015" s="73">
        <f>G1022+G1016</f>
        <v>2122555.27</v>
      </c>
      <c r="H1015" s="73">
        <f>H1022+H1016</f>
        <v>2143079.27</v>
      </c>
      <c r="I1015" s="73">
        <f>I1022+I1016</f>
        <v>2203896.0099999998</v>
      </c>
    </row>
    <row r="1016" spans="1:9" ht="25.5" customHeight="1" x14ac:dyDescent="0.2">
      <c r="A1016" s="45" t="s">
        <v>296</v>
      </c>
      <c r="B1016" s="165">
        <v>329</v>
      </c>
      <c r="C1016" s="83" t="s">
        <v>20</v>
      </c>
      <c r="D1016" s="40" t="s">
        <v>21</v>
      </c>
      <c r="E1016" s="40" t="s">
        <v>294</v>
      </c>
      <c r="F1016" s="40"/>
      <c r="G1016" s="44">
        <f t="shared" ref="G1016:I1018" si="297">G1017</f>
        <v>1165446.47</v>
      </c>
      <c r="H1016" s="44">
        <f t="shared" si="297"/>
        <v>1165446.47</v>
      </c>
      <c r="I1016" s="44">
        <f t="shared" si="297"/>
        <v>1177100.93</v>
      </c>
    </row>
    <row r="1017" spans="1:9" ht="25.5" customHeight="1" x14ac:dyDescent="0.2">
      <c r="A1017" s="65" t="s">
        <v>88</v>
      </c>
      <c r="B1017" s="165">
        <v>329</v>
      </c>
      <c r="C1017" s="83" t="s">
        <v>20</v>
      </c>
      <c r="D1017" s="40" t="s">
        <v>21</v>
      </c>
      <c r="E1017" s="40" t="s">
        <v>295</v>
      </c>
      <c r="F1017" s="56"/>
      <c r="G1017" s="25">
        <f t="shared" si="297"/>
        <v>1165446.47</v>
      </c>
      <c r="H1017" s="25">
        <f t="shared" si="297"/>
        <v>1165446.47</v>
      </c>
      <c r="I1017" s="25">
        <f t="shared" si="297"/>
        <v>1177100.93</v>
      </c>
    </row>
    <row r="1018" spans="1:9" ht="51" customHeight="1" x14ac:dyDescent="0.2">
      <c r="A1018" s="23" t="s">
        <v>243</v>
      </c>
      <c r="B1018" s="165">
        <v>329</v>
      </c>
      <c r="C1018" s="83" t="s">
        <v>20</v>
      </c>
      <c r="D1018" s="40" t="s">
        <v>21</v>
      </c>
      <c r="E1018" s="40" t="s">
        <v>295</v>
      </c>
      <c r="F1018" s="39">
        <v>100</v>
      </c>
      <c r="G1018" s="25">
        <f t="shared" si="297"/>
        <v>1165446.47</v>
      </c>
      <c r="H1018" s="25">
        <f t="shared" si="297"/>
        <v>1165446.47</v>
      </c>
      <c r="I1018" s="25">
        <f t="shared" si="297"/>
        <v>1177100.93</v>
      </c>
    </row>
    <row r="1019" spans="1:9" ht="25.5" customHeight="1" x14ac:dyDescent="0.2">
      <c r="A1019" s="65" t="s">
        <v>83</v>
      </c>
      <c r="B1019" s="165">
        <v>329</v>
      </c>
      <c r="C1019" s="83" t="s">
        <v>20</v>
      </c>
      <c r="D1019" s="40" t="s">
        <v>21</v>
      </c>
      <c r="E1019" s="40" t="s">
        <v>295</v>
      </c>
      <c r="F1019" s="39">
        <v>120</v>
      </c>
      <c r="G1019" s="25">
        <f>G1020+G1021</f>
        <v>1165446.47</v>
      </c>
      <c r="H1019" s="25">
        <f>H1020+H1021</f>
        <v>1165446.47</v>
      </c>
      <c r="I1019" s="25">
        <f>I1020+I1021</f>
        <v>1177100.93</v>
      </c>
    </row>
    <row r="1020" spans="1:9" ht="25.5" customHeight="1" x14ac:dyDescent="0.2">
      <c r="A1020" s="65" t="s">
        <v>147</v>
      </c>
      <c r="B1020" s="165">
        <v>329</v>
      </c>
      <c r="C1020" s="83" t="s">
        <v>20</v>
      </c>
      <c r="D1020" s="40" t="s">
        <v>21</v>
      </c>
      <c r="E1020" s="40" t="s">
        <v>295</v>
      </c>
      <c r="F1020" s="39">
        <v>121</v>
      </c>
      <c r="G1020" s="25">
        <v>895120.18</v>
      </c>
      <c r="H1020" s="25">
        <v>895120.18</v>
      </c>
      <c r="I1020" s="25">
        <v>904071.38</v>
      </c>
    </row>
    <row r="1021" spans="1:9" ht="38.25" customHeight="1" x14ac:dyDescent="0.2">
      <c r="A1021" s="65" t="s">
        <v>146</v>
      </c>
      <c r="B1021" s="165">
        <v>329</v>
      </c>
      <c r="C1021" s="83" t="s">
        <v>20</v>
      </c>
      <c r="D1021" s="40" t="s">
        <v>21</v>
      </c>
      <c r="E1021" s="40" t="s">
        <v>295</v>
      </c>
      <c r="F1021" s="39">
        <v>129</v>
      </c>
      <c r="G1021" s="25">
        <v>270326.28999999998</v>
      </c>
      <c r="H1021" s="25">
        <v>270326.28999999998</v>
      </c>
      <c r="I1021" s="25">
        <v>273029.55</v>
      </c>
    </row>
    <row r="1022" spans="1:9" ht="25.5" customHeight="1" x14ac:dyDescent="0.2">
      <c r="A1022" s="45" t="s">
        <v>5</v>
      </c>
      <c r="B1022" s="165">
        <v>329</v>
      </c>
      <c r="C1022" s="83" t="s">
        <v>20</v>
      </c>
      <c r="D1022" s="40" t="s">
        <v>21</v>
      </c>
      <c r="E1022" s="40" t="s">
        <v>182</v>
      </c>
      <c r="F1022" s="40"/>
      <c r="G1022" s="44">
        <f>G1023</f>
        <v>957108.79999999993</v>
      </c>
      <c r="H1022" s="44">
        <f>H1023</f>
        <v>977632.79999999993</v>
      </c>
      <c r="I1022" s="44">
        <f>I1023</f>
        <v>1026795.08</v>
      </c>
    </row>
    <row r="1023" spans="1:9" ht="25.5" customHeight="1" x14ac:dyDescent="0.2">
      <c r="A1023" s="65" t="s">
        <v>88</v>
      </c>
      <c r="B1023" s="165">
        <v>329</v>
      </c>
      <c r="C1023" s="83" t="s">
        <v>20</v>
      </c>
      <c r="D1023" s="40" t="s">
        <v>21</v>
      </c>
      <c r="E1023" s="40" t="s">
        <v>183</v>
      </c>
      <c r="F1023" s="56"/>
      <c r="G1023" s="25">
        <f>G1024+G1029+G1032</f>
        <v>957108.79999999993</v>
      </c>
      <c r="H1023" s="25">
        <f>H1024+H1029+H1032</f>
        <v>977632.79999999993</v>
      </c>
      <c r="I1023" s="25">
        <f>I1024+I1029+I1032</f>
        <v>1026795.08</v>
      </c>
    </row>
    <row r="1024" spans="1:9" ht="51" customHeight="1" x14ac:dyDescent="0.2">
      <c r="A1024" s="23" t="s">
        <v>243</v>
      </c>
      <c r="B1024" s="165">
        <v>329</v>
      </c>
      <c r="C1024" s="83" t="s">
        <v>20</v>
      </c>
      <c r="D1024" s="40" t="s">
        <v>21</v>
      </c>
      <c r="E1024" s="40" t="s">
        <v>183</v>
      </c>
      <c r="F1024" s="39">
        <v>100</v>
      </c>
      <c r="G1024" s="25">
        <f>G1025</f>
        <v>906908.79999999993</v>
      </c>
      <c r="H1024" s="25">
        <f>H1025</f>
        <v>922228.79999999993</v>
      </c>
      <c r="I1024" s="25">
        <f>I1025</f>
        <v>930937.08</v>
      </c>
    </row>
    <row r="1025" spans="1:9" ht="25.5" customHeight="1" x14ac:dyDescent="0.2">
      <c r="A1025" s="65" t="s">
        <v>83</v>
      </c>
      <c r="B1025" s="165">
        <v>329</v>
      </c>
      <c r="C1025" s="83" t="s">
        <v>20</v>
      </c>
      <c r="D1025" s="40" t="s">
        <v>21</v>
      </c>
      <c r="E1025" s="40" t="s">
        <v>183</v>
      </c>
      <c r="F1025" s="39">
        <v>120</v>
      </c>
      <c r="G1025" s="25">
        <f>G1026+G1027+G1028</f>
        <v>906908.79999999993</v>
      </c>
      <c r="H1025" s="25">
        <f>H1026+H1027+H1028</f>
        <v>922228.79999999993</v>
      </c>
      <c r="I1025" s="25">
        <f>I1026+I1027+I1028</f>
        <v>930937.08</v>
      </c>
    </row>
    <row r="1026" spans="1:9" ht="25.5" customHeight="1" x14ac:dyDescent="0.2">
      <c r="A1026" s="65" t="s">
        <v>147</v>
      </c>
      <c r="B1026" s="165">
        <v>329</v>
      </c>
      <c r="C1026" s="83" t="s">
        <v>20</v>
      </c>
      <c r="D1026" s="40" t="s">
        <v>21</v>
      </c>
      <c r="E1026" s="40" t="s">
        <v>183</v>
      </c>
      <c r="F1026" s="39">
        <v>121</v>
      </c>
      <c r="G1026" s="25">
        <v>668839.31999999995</v>
      </c>
      <c r="H1026" s="25">
        <v>668839.31999999995</v>
      </c>
      <c r="I1026" s="25">
        <v>675527.71</v>
      </c>
    </row>
    <row r="1027" spans="1:9" ht="48.75" customHeight="1" x14ac:dyDescent="0.2">
      <c r="A1027" s="65" t="s">
        <v>105</v>
      </c>
      <c r="B1027" s="165">
        <v>329</v>
      </c>
      <c r="C1027" s="83" t="s">
        <v>20</v>
      </c>
      <c r="D1027" s="40" t="s">
        <v>21</v>
      </c>
      <c r="E1027" s="40" t="s">
        <v>183</v>
      </c>
      <c r="F1027" s="39">
        <v>122</v>
      </c>
      <c r="G1027" s="25">
        <v>36080</v>
      </c>
      <c r="H1027" s="25">
        <v>51400</v>
      </c>
      <c r="I1027" s="25">
        <v>51400</v>
      </c>
    </row>
    <row r="1028" spans="1:9" ht="38.25" customHeight="1" x14ac:dyDescent="0.2">
      <c r="A1028" s="65" t="s">
        <v>146</v>
      </c>
      <c r="B1028" s="165">
        <v>329</v>
      </c>
      <c r="C1028" s="83" t="s">
        <v>20</v>
      </c>
      <c r="D1028" s="40" t="s">
        <v>21</v>
      </c>
      <c r="E1028" s="40" t="s">
        <v>183</v>
      </c>
      <c r="F1028" s="39">
        <v>129</v>
      </c>
      <c r="G1028" s="25">
        <v>201989.48</v>
      </c>
      <c r="H1028" s="25">
        <v>201989.48</v>
      </c>
      <c r="I1028" s="25">
        <v>204009.37</v>
      </c>
    </row>
    <row r="1029" spans="1:9" ht="25.5" customHeight="1" x14ac:dyDescent="0.2">
      <c r="A1029" s="65" t="s">
        <v>240</v>
      </c>
      <c r="B1029" s="165">
        <v>329</v>
      </c>
      <c r="C1029" s="83" t="s">
        <v>20</v>
      </c>
      <c r="D1029" s="40" t="s">
        <v>21</v>
      </c>
      <c r="E1029" s="40" t="s">
        <v>183</v>
      </c>
      <c r="F1029" s="39">
        <v>200</v>
      </c>
      <c r="G1029" s="25">
        <f t="shared" ref="G1029:I1030" si="298">G1030</f>
        <v>47200</v>
      </c>
      <c r="H1029" s="25">
        <f t="shared" si="298"/>
        <v>52404</v>
      </c>
      <c r="I1029" s="25">
        <f t="shared" si="298"/>
        <v>92858</v>
      </c>
    </row>
    <row r="1030" spans="1:9" ht="25.5" customHeight="1" x14ac:dyDescent="0.2">
      <c r="A1030" s="65" t="s">
        <v>82</v>
      </c>
      <c r="B1030" s="165">
        <v>329</v>
      </c>
      <c r="C1030" s="83" t="s">
        <v>20</v>
      </c>
      <c r="D1030" s="40" t="s">
        <v>21</v>
      </c>
      <c r="E1030" s="40" t="s">
        <v>183</v>
      </c>
      <c r="F1030" s="39">
        <v>240</v>
      </c>
      <c r="G1030" s="25">
        <f t="shared" si="298"/>
        <v>47200</v>
      </c>
      <c r="H1030" s="25">
        <f t="shared" si="298"/>
        <v>52404</v>
      </c>
      <c r="I1030" s="25">
        <f t="shared" si="298"/>
        <v>92858</v>
      </c>
    </row>
    <row r="1031" spans="1:9" ht="12.75" customHeight="1" x14ac:dyDescent="0.2">
      <c r="A1031" s="65" t="s">
        <v>227</v>
      </c>
      <c r="B1031" s="165">
        <v>329</v>
      </c>
      <c r="C1031" s="83" t="s">
        <v>20</v>
      </c>
      <c r="D1031" s="40" t="s">
        <v>21</v>
      </c>
      <c r="E1031" s="40" t="s">
        <v>183</v>
      </c>
      <c r="F1031" s="39">
        <v>244</v>
      </c>
      <c r="G1031" s="25">
        <v>47200</v>
      </c>
      <c r="H1031" s="25">
        <v>52404</v>
      </c>
      <c r="I1031" s="25">
        <v>92858</v>
      </c>
    </row>
    <row r="1032" spans="1:9" ht="12.75" customHeight="1" x14ac:dyDescent="0.2">
      <c r="A1032" s="65" t="s">
        <v>244</v>
      </c>
      <c r="B1032" s="165">
        <v>329</v>
      </c>
      <c r="C1032" s="83" t="s">
        <v>20</v>
      </c>
      <c r="D1032" s="40" t="s">
        <v>21</v>
      </c>
      <c r="E1032" s="40" t="s">
        <v>183</v>
      </c>
      <c r="F1032" s="39">
        <v>800</v>
      </c>
      <c r="G1032" s="25">
        <f>G1033</f>
        <v>3000</v>
      </c>
      <c r="H1032" s="25">
        <f>H1033</f>
        <v>3000</v>
      </c>
      <c r="I1032" s="25">
        <f>I1033</f>
        <v>3000</v>
      </c>
    </row>
    <row r="1033" spans="1:9" ht="12.75" customHeight="1" x14ac:dyDescent="0.2">
      <c r="A1033" s="65" t="s">
        <v>14</v>
      </c>
      <c r="B1033" s="165">
        <v>329</v>
      </c>
      <c r="C1033" s="83" t="s">
        <v>20</v>
      </c>
      <c r="D1033" s="40" t="s">
        <v>21</v>
      </c>
      <c r="E1033" s="40" t="s">
        <v>183</v>
      </c>
      <c r="F1033" s="39">
        <v>850</v>
      </c>
      <c r="G1033" s="25">
        <v>3000</v>
      </c>
      <c r="H1033" s="25">
        <v>3000</v>
      </c>
      <c r="I1033" s="25">
        <v>3000</v>
      </c>
    </row>
    <row r="1034" spans="1:9" ht="19.5" customHeight="1" x14ac:dyDescent="0.2">
      <c r="A1034" s="31" t="s">
        <v>28</v>
      </c>
      <c r="B1034" s="27">
        <v>329</v>
      </c>
      <c r="C1034" s="32" t="s">
        <v>31</v>
      </c>
      <c r="D1034" s="32"/>
      <c r="E1034" s="28"/>
      <c r="F1034" s="28"/>
      <c r="G1034" s="166">
        <f>G1035</f>
        <v>3000</v>
      </c>
      <c r="H1034" s="166">
        <f>H1035</f>
        <v>10800</v>
      </c>
      <c r="I1034" s="166">
        <f>I1035</f>
        <v>3000</v>
      </c>
    </row>
    <row r="1035" spans="1:9" ht="36" customHeight="1" x14ac:dyDescent="0.2">
      <c r="A1035" s="79" t="s">
        <v>407</v>
      </c>
      <c r="B1035" s="169">
        <v>329</v>
      </c>
      <c r="C1035" s="170" t="s">
        <v>31</v>
      </c>
      <c r="D1035" s="170" t="s">
        <v>22</v>
      </c>
      <c r="E1035" s="171"/>
      <c r="F1035" s="172"/>
      <c r="G1035" s="173">
        <f>G1038</f>
        <v>3000</v>
      </c>
      <c r="H1035" s="173">
        <f>H1038</f>
        <v>10800</v>
      </c>
      <c r="I1035" s="173">
        <f>I1038</f>
        <v>3000</v>
      </c>
    </row>
    <row r="1036" spans="1:9" s="10" customFormat="1" ht="12.75" customHeight="1" x14ac:dyDescent="0.2">
      <c r="A1036" s="38" t="s">
        <v>4</v>
      </c>
      <c r="B1036" s="165">
        <v>329</v>
      </c>
      <c r="C1036" s="40" t="s">
        <v>31</v>
      </c>
      <c r="D1036" s="40" t="s">
        <v>22</v>
      </c>
      <c r="E1036" s="56" t="s">
        <v>181</v>
      </c>
      <c r="F1036" s="56"/>
      <c r="G1036" s="73">
        <f t="shared" ref="G1036:I1037" si="299">G1037</f>
        <v>3000</v>
      </c>
      <c r="H1036" s="73">
        <f t="shared" si="299"/>
        <v>10800</v>
      </c>
      <c r="I1036" s="73">
        <f t="shared" si="299"/>
        <v>3000</v>
      </c>
    </row>
    <row r="1037" spans="1:9" ht="25.5" customHeight="1" x14ac:dyDescent="0.2">
      <c r="A1037" s="45" t="s">
        <v>5</v>
      </c>
      <c r="B1037" s="165">
        <v>329</v>
      </c>
      <c r="C1037" s="40" t="s">
        <v>31</v>
      </c>
      <c r="D1037" s="40" t="s">
        <v>22</v>
      </c>
      <c r="E1037" s="40" t="s">
        <v>182</v>
      </c>
      <c r="F1037" s="40"/>
      <c r="G1037" s="44">
        <f t="shared" si="299"/>
        <v>3000</v>
      </c>
      <c r="H1037" s="44">
        <f t="shared" si="299"/>
        <v>10800</v>
      </c>
      <c r="I1037" s="44">
        <f t="shared" si="299"/>
        <v>3000</v>
      </c>
    </row>
    <row r="1038" spans="1:9" ht="25.5" customHeight="1" x14ac:dyDescent="0.2">
      <c r="A1038" s="65" t="s">
        <v>240</v>
      </c>
      <c r="B1038" s="39">
        <v>329</v>
      </c>
      <c r="C1038" s="40" t="s">
        <v>31</v>
      </c>
      <c r="D1038" s="40" t="s">
        <v>22</v>
      </c>
      <c r="E1038" s="40" t="s">
        <v>183</v>
      </c>
      <c r="F1038" s="39">
        <v>200</v>
      </c>
      <c r="G1038" s="25">
        <f t="shared" ref="G1038:I1039" si="300">G1039</f>
        <v>3000</v>
      </c>
      <c r="H1038" s="25">
        <f t="shared" si="300"/>
        <v>10800</v>
      </c>
      <c r="I1038" s="25">
        <f t="shared" si="300"/>
        <v>3000</v>
      </c>
    </row>
    <row r="1039" spans="1:9" ht="25.5" customHeight="1" x14ac:dyDescent="0.2">
      <c r="A1039" s="65" t="s">
        <v>82</v>
      </c>
      <c r="B1039" s="39">
        <v>329</v>
      </c>
      <c r="C1039" s="55" t="s">
        <v>31</v>
      </c>
      <c r="D1039" s="40" t="s">
        <v>22</v>
      </c>
      <c r="E1039" s="40" t="s">
        <v>183</v>
      </c>
      <c r="F1039" s="39">
        <v>240</v>
      </c>
      <c r="G1039" s="25">
        <f t="shared" si="300"/>
        <v>3000</v>
      </c>
      <c r="H1039" s="25">
        <f t="shared" si="300"/>
        <v>10800</v>
      </c>
      <c r="I1039" s="25">
        <f t="shared" si="300"/>
        <v>3000</v>
      </c>
    </row>
    <row r="1040" spans="1:9" ht="12.75" customHeight="1" x14ac:dyDescent="0.2">
      <c r="A1040" s="65" t="s">
        <v>227</v>
      </c>
      <c r="B1040" s="39">
        <v>329</v>
      </c>
      <c r="C1040" s="55" t="s">
        <v>31</v>
      </c>
      <c r="D1040" s="40" t="s">
        <v>22</v>
      </c>
      <c r="E1040" s="40" t="s">
        <v>183</v>
      </c>
      <c r="F1040" s="39">
        <v>244</v>
      </c>
      <c r="G1040" s="25">
        <v>3000</v>
      </c>
      <c r="H1040" s="25">
        <v>10800</v>
      </c>
      <c r="I1040" s="25">
        <v>3000</v>
      </c>
    </row>
    <row r="1041" spans="1:9" ht="12.75" customHeight="1" x14ac:dyDescent="0.2">
      <c r="A1041" s="61" t="s">
        <v>48</v>
      </c>
      <c r="B1041" s="28"/>
      <c r="C1041" s="167"/>
      <c r="D1041" s="42"/>
      <c r="E1041" s="167"/>
      <c r="F1041" s="168" t="s">
        <v>38</v>
      </c>
      <c r="G1041" s="29">
        <f>G20+G335+G383+G721+G740+G990+G234+G1012+G862</f>
        <v>2078270240.6763</v>
      </c>
      <c r="H1041" s="29">
        <f>H20+H335+H383+H721+H740+H990+H234+H1012+H862+H19</f>
        <v>1802482348.3924601</v>
      </c>
      <c r="I1041" s="29">
        <f>I20+I335+I383+I721+I740+I990+I234+I1012+I862+I19</f>
        <v>1779090995.31516</v>
      </c>
    </row>
    <row r="1042" spans="1:9" ht="12.75" customHeight="1" x14ac:dyDescent="0.2">
      <c r="A1042" s="220"/>
      <c r="B1042" s="19"/>
      <c r="C1042" s="221"/>
      <c r="D1042" s="221"/>
      <c r="E1042" s="221"/>
      <c r="F1042" s="222"/>
      <c r="G1042" s="223"/>
      <c r="H1042" s="223"/>
      <c r="I1042" s="223"/>
    </row>
    <row r="1043" spans="1:9" ht="12.75" customHeight="1" x14ac:dyDescent="0.2">
      <c r="A1043" s="220"/>
      <c r="B1043" s="19"/>
      <c r="C1043" s="221"/>
      <c r="D1043" s="221"/>
      <c r="E1043" s="221"/>
      <c r="F1043" s="222"/>
      <c r="G1043" s="223"/>
      <c r="H1043" s="223"/>
      <c r="I1043" s="223"/>
    </row>
    <row r="1044" spans="1:9" ht="12.75" customHeight="1" x14ac:dyDescent="0.2"/>
    <row r="1045" spans="1:9" ht="12.75" customHeight="1" x14ac:dyDescent="0.2">
      <c r="G1045" s="224"/>
      <c r="H1045" s="224"/>
      <c r="I1045" s="224"/>
    </row>
    <row r="1046" spans="1:9" ht="12.75" customHeight="1" x14ac:dyDescent="0.2">
      <c r="G1046" s="225"/>
      <c r="H1046" s="225"/>
      <c r="I1046" s="225"/>
    </row>
    <row r="1047" spans="1:9" ht="12.75" customHeight="1" x14ac:dyDescent="0.2"/>
    <row r="1048" spans="1:9" ht="12.75" customHeight="1" x14ac:dyDescent="0.2"/>
    <row r="1049" spans="1:9" ht="12.75" customHeight="1" x14ac:dyDescent="0.2"/>
    <row r="1050" spans="1:9" ht="12.75" customHeight="1" x14ac:dyDescent="0.2"/>
    <row r="1051" spans="1:9" ht="12.75" customHeight="1" x14ac:dyDescent="0.2">
      <c r="G1051" s="225"/>
      <c r="H1051" s="225"/>
      <c r="I1051" s="225"/>
    </row>
    <row r="1052" spans="1:9" ht="12.75" customHeight="1" x14ac:dyDescent="0.2">
      <c r="G1052" s="225"/>
      <c r="H1052" s="225"/>
      <c r="I1052" s="225"/>
    </row>
    <row r="1053" spans="1:9" ht="12.75" customHeight="1" x14ac:dyDescent="0.2"/>
    <row r="1054" spans="1:9" ht="12.75" customHeight="1" x14ac:dyDescent="0.2">
      <c r="G1054" s="225"/>
      <c r="H1054" s="225"/>
      <c r="I1054" s="225"/>
    </row>
    <row r="1055" spans="1:9" ht="12.75" customHeight="1" x14ac:dyDescent="0.2">
      <c r="F1055" s="226"/>
      <c r="G1055" s="226"/>
      <c r="H1055" s="226"/>
      <c r="I1055" s="226"/>
    </row>
    <row r="1056" spans="1:9" ht="12.75" customHeight="1" x14ac:dyDescent="0.2">
      <c r="E1056" s="224"/>
      <c r="F1056" s="226"/>
    </row>
    <row r="1057" spans="1:9" ht="12.75" customHeight="1" x14ac:dyDescent="0.2">
      <c r="A1057" s="15"/>
      <c r="B1057" s="15"/>
      <c r="C1057" s="15"/>
      <c r="D1057" s="15"/>
      <c r="F1057" s="15"/>
    </row>
    <row r="1058" spans="1:9" ht="12.75" customHeight="1" x14ac:dyDescent="0.2">
      <c r="G1058" s="227"/>
      <c r="H1058" s="227"/>
      <c r="I1058" s="227"/>
    </row>
    <row r="1059" spans="1:9" ht="12.75" customHeight="1" x14ac:dyDescent="0.2">
      <c r="G1059" s="224"/>
      <c r="H1059" s="224"/>
      <c r="I1059" s="224"/>
    </row>
    <row r="1060" spans="1:9" ht="12.75" customHeight="1" x14ac:dyDescent="0.2">
      <c r="G1060" s="224"/>
      <c r="H1060" s="224"/>
      <c r="I1060" s="224"/>
    </row>
    <row r="1061" spans="1:9" ht="12.75" customHeight="1" x14ac:dyDescent="0.2">
      <c r="G1061" s="225"/>
      <c r="H1061" s="225"/>
      <c r="I1061" s="225"/>
    </row>
    <row r="1062" spans="1:9" ht="12.75" customHeight="1" x14ac:dyDescent="0.2">
      <c r="G1062" s="225"/>
    </row>
    <row r="1063" spans="1:9" ht="12.75" customHeight="1" x14ac:dyDescent="0.2">
      <c r="G1063" s="224"/>
      <c r="H1063" s="224"/>
      <c r="I1063" s="224"/>
    </row>
    <row r="1064" spans="1:9" ht="12.75" customHeight="1" x14ac:dyDescent="0.2">
      <c r="G1064" s="225"/>
      <c r="H1064" s="225"/>
      <c r="I1064" s="225"/>
    </row>
    <row r="1065" spans="1:9" ht="12.75" customHeight="1" x14ac:dyDescent="0.2">
      <c r="G1065" s="224"/>
      <c r="H1065" s="224"/>
      <c r="I1065" s="224"/>
    </row>
    <row r="1066" spans="1:9" ht="12.75" customHeight="1" x14ac:dyDescent="0.2"/>
    <row r="1067" spans="1:9" ht="12.75" customHeight="1" x14ac:dyDescent="0.2">
      <c r="G1067" s="225"/>
    </row>
    <row r="1068" spans="1:9" ht="12.75" customHeight="1" x14ac:dyDescent="0.2"/>
    <row r="1069" spans="1:9" ht="12.75" customHeight="1" x14ac:dyDescent="0.2"/>
    <row r="1070" spans="1:9" ht="12.75" customHeight="1" x14ac:dyDescent="0.2"/>
    <row r="1071" spans="1:9" ht="12.75" customHeight="1" x14ac:dyDescent="0.2"/>
    <row r="1072" spans="1:9" ht="12.75" customHeight="1" x14ac:dyDescent="0.2"/>
    <row r="1073" spans="7:9" ht="12.75" customHeight="1" x14ac:dyDescent="0.2"/>
    <row r="1074" spans="7:9" ht="12.75" customHeight="1" x14ac:dyDescent="0.2"/>
    <row r="1075" spans="7:9" ht="12.75" customHeight="1" x14ac:dyDescent="0.2"/>
    <row r="1076" spans="7:9" ht="12.75" customHeight="1" x14ac:dyDescent="0.2"/>
    <row r="1077" spans="7:9" ht="12.75" customHeight="1" x14ac:dyDescent="0.2"/>
    <row r="1078" spans="7:9" ht="12.75" customHeight="1" x14ac:dyDescent="0.2"/>
    <row r="1079" spans="7:9" ht="12.75" customHeight="1" x14ac:dyDescent="0.2"/>
    <row r="1080" spans="7:9" ht="12.75" customHeight="1" x14ac:dyDescent="0.2"/>
    <row r="1081" spans="7:9" ht="12.75" customHeight="1" x14ac:dyDescent="0.2"/>
    <row r="1082" spans="7:9" ht="12.75" customHeight="1" x14ac:dyDescent="0.2"/>
    <row r="1083" spans="7:9" ht="12.75" customHeight="1" x14ac:dyDescent="0.2"/>
    <row r="1084" spans="7:9" ht="12.75" customHeight="1" x14ac:dyDescent="0.2"/>
    <row r="1085" spans="7:9" ht="12.75" customHeight="1" x14ac:dyDescent="0.2"/>
    <row r="1086" spans="7:9" ht="12.75" customHeight="1" x14ac:dyDescent="0.2"/>
    <row r="1087" spans="7:9" ht="12.75" customHeight="1" x14ac:dyDescent="0.2">
      <c r="G1087" s="224"/>
      <c r="H1087" s="224"/>
      <c r="I1087" s="224"/>
    </row>
    <row r="1088" spans="7:9" ht="12.75" customHeight="1" x14ac:dyDescent="0.2"/>
    <row r="1089" spans="7:7" ht="12.75" customHeight="1" x14ac:dyDescent="0.2">
      <c r="G1089" s="224"/>
    </row>
    <row r="1090" spans="7:7" ht="12.75" customHeight="1" x14ac:dyDescent="0.2"/>
    <row r="1091" spans="7:7" ht="12.75" customHeight="1" x14ac:dyDescent="0.2"/>
    <row r="1092" spans="7:7" ht="12.75" customHeight="1" x14ac:dyDescent="0.2"/>
    <row r="1093" spans="7:7" ht="12.75" customHeight="1" x14ac:dyDescent="0.2"/>
    <row r="1106" spans="6:7" x14ac:dyDescent="0.2">
      <c r="F1106" s="237"/>
      <c r="G1106" s="237"/>
    </row>
  </sheetData>
  <mergeCells count="9">
    <mergeCell ref="A14:F14"/>
    <mergeCell ref="F1106:G1106"/>
    <mergeCell ref="F16:F17"/>
    <mergeCell ref="E16:E17"/>
    <mergeCell ref="D16:D17"/>
    <mergeCell ref="C16:C17"/>
    <mergeCell ref="B16:B17"/>
    <mergeCell ref="A16:A17"/>
    <mergeCell ref="G16:I16"/>
  </mergeCells>
  <phoneticPr fontId="0" type="noConversion"/>
  <pageMargins left="0.78740157480314965" right="0.78740157480314965" top="0.59055118110236227" bottom="0.59055118110236227" header="0" footer="0"/>
  <pageSetup paperSize="9" scale="55" fitToHeight="0" orientation="portrait" r:id="rId1"/>
  <headerFooter alignWithMargins="0">
    <oddFooter>&amp;C&amp;"Arial Cyr,обычный"
&amp;R&amp;P</oddFoot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прил.№ 3 </vt:lpstr>
      <vt:lpstr>прил.№ 4</vt:lpstr>
      <vt:lpstr>'прил.№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Баданина Е.Г.</dc:creator>
  <cp:lastModifiedBy>Латышева Ольга Яковлевна</cp:lastModifiedBy>
  <cp:lastPrinted>2025-04-16T11:25:55Z</cp:lastPrinted>
  <dcterms:created xsi:type="dcterms:W3CDTF">1996-10-08T23:32:33Z</dcterms:created>
  <dcterms:modified xsi:type="dcterms:W3CDTF">2025-04-29T13:27:26Z</dcterms:modified>
</cp:coreProperties>
</file>